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hr\ACC-Docs\פלורי\מליאות והנהלה\הנהלות\2020\"/>
    </mc:Choice>
  </mc:AlternateContent>
  <bookViews>
    <workbookView xWindow="576" yWindow="948" windowWidth="15948" windowHeight="5196"/>
  </bookViews>
  <sheets>
    <sheet name="ראשי" sheetId="1" r:id="rId1"/>
    <sheet name="גיליון3" sheetId="3" r:id="rId2"/>
  </sheets>
  <definedNames>
    <definedName name="_xlnm.Print_Area" localSheetId="0">ראשי!$B$1:$P$52</definedName>
    <definedName name="_xlnm.Print_Titles" localSheetId="0">ראשי!$3:$4</definedName>
  </definedNames>
  <calcPr calcId="152511"/>
</workbook>
</file>

<file path=xl/calcChain.xml><?xml version="1.0" encoding="utf-8"?>
<calcChain xmlns="http://schemas.openxmlformats.org/spreadsheetml/2006/main">
  <c r="O27" i="1" l="1"/>
  <c r="B6" i="1" l="1"/>
  <c r="F31" i="1" l="1"/>
  <c r="G23" i="1"/>
  <c r="N46" i="1" l="1"/>
  <c r="F46" i="1"/>
  <c r="G45" i="1"/>
  <c r="O45" i="1" s="1"/>
  <c r="G12" i="1"/>
  <c r="G35" i="1" l="1"/>
  <c r="O35" i="1" s="1"/>
  <c r="G33" i="1" l="1"/>
  <c r="O33" i="1" s="1"/>
  <c r="G31" i="1"/>
  <c r="O31" i="1" s="1"/>
  <c r="G43" i="1"/>
  <c r="O43" i="1" s="1"/>
  <c r="G39" i="1"/>
  <c r="G37" i="1"/>
  <c r="O37" i="1" s="1"/>
  <c r="G36" i="1"/>
  <c r="O36" i="1" s="1"/>
  <c r="G29" i="1"/>
  <c r="O29" i="1" s="1"/>
  <c r="O28" i="1"/>
  <c r="G26" i="1"/>
  <c r="O26" i="1" s="1"/>
  <c r="O23" i="1"/>
  <c r="G15" i="1" l="1"/>
  <c r="G20" i="1"/>
  <c r="O20" i="1" s="1"/>
  <c r="G19" i="1"/>
  <c r="O19" i="1" s="1"/>
  <c r="G18" i="1"/>
  <c r="O18" i="1" s="1"/>
  <c r="G17" i="1"/>
  <c r="O17" i="1" s="1"/>
  <c r="O15" i="1" l="1"/>
  <c r="G13" i="1"/>
  <c r="O13" i="1" s="1"/>
  <c r="G9" i="1"/>
  <c r="O9" i="1" s="1"/>
  <c r="G8" i="1"/>
  <c r="O8" i="1" s="1"/>
  <c r="G11" i="1"/>
  <c r="O11" i="1" s="1"/>
  <c r="G10" i="1"/>
  <c r="O10" i="1" s="1"/>
  <c r="G7" i="1"/>
  <c r="O7" i="1" s="1"/>
  <c r="G6" i="1"/>
  <c r="O6" i="1" s="1"/>
  <c r="O40" i="1" l="1"/>
  <c r="G41" i="1" l="1"/>
  <c r="O41" i="1" s="1"/>
  <c r="O39" i="1"/>
  <c r="G22" i="1"/>
  <c r="O22" i="1" s="1"/>
  <c r="G21" i="1"/>
  <c r="G5" i="1"/>
  <c r="O5" i="1" s="1"/>
  <c r="G46" i="1" l="1"/>
  <c r="O21" i="1"/>
  <c r="O46" i="1" s="1"/>
  <c r="P56" i="1" l="1"/>
  <c r="P55" i="1"/>
</calcChain>
</file>

<file path=xl/sharedStrings.xml><?xml version="1.0" encoding="utf-8"?>
<sst xmlns="http://schemas.openxmlformats.org/spreadsheetml/2006/main" count="213" uniqueCount="134">
  <si>
    <t>בנק/  משרד/   רשות / בעלות</t>
  </si>
  <si>
    <t>שם הפרויקט</t>
  </si>
  <si>
    <t>מטרה/  יעד</t>
  </si>
  <si>
    <t>בסך</t>
  </si>
  <si>
    <t>סה"כ</t>
  </si>
  <si>
    <t>בריבית</t>
  </si>
  <si>
    <t>שנים</t>
  </si>
  <si>
    <t>צמוד</t>
  </si>
  <si>
    <t>תבר</t>
  </si>
  <si>
    <t>הערות</t>
  </si>
  <si>
    <t>בתוקף עד לתאריך</t>
  </si>
  <si>
    <t>מענק</t>
  </si>
  <si>
    <t>תקציבים קודמים שאושרו</t>
  </si>
  <si>
    <t>סה"כ תקציבים חדשים</t>
  </si>
  <si>
    <t>סה"כ תקציב לפרויקט</t>
  </si>
  <si>
    <t>3=1+2</t>
  </si>
  <si>
    <t>פרוט מקורות קודמים</t>
  </si>
  <si>
    <t>מועצה</t>
  </si>
  <si>
    <t>השתתפות</t>
  </si>
  <si>
    <t>מ.החינוך</t>
  </si>
  <si>
    <t>בי'ס מעיינות כברי</t>
  </si>
  <si>
    <t>הנהלה 1/20  מיום 20.01.20</t>
  </si>
  <si>
    <t>בוסתן הגליל</t>
  </si>
  <si>
    <t>שיקום קו ביוב חוצה רכבת</t>
  </si>
  <si>
    <t>בוסתן</t>
  </si>
  <si>
    <t>יתרות כספי רכבת לצורך קו ביוב-העברה מתבר 1851</t>
  </si>
  <si>
    <t>שינויים והתאמות במוסדות חינוך</t>
  </si>
  <si>
    <t>בי'ס מקיף השלום דנון</t>
  </si>
  <si>
    <t>מרחבי הכלה</t>
  </si>
  <si>
    <t>תקציב למרכיבי ביטחון</t>
  </si>
  <si>
    <t>עיצוב מרחבי למידה M</t>
  </si>
  <si>
    <t>בי'ס דנון</t>
  </si>
  <si>
    <t>בי'ס רגבה</t>
  </si>
  <si>
    <t>בי'ס שיח</t>
  </si>
  <si>
    <t>בי'ס עראמשה</t>
  </si>
  <si>
    <t>מ.להגנת הסביבה</t>
  </si>
  <si>
    <t xml:space="preserve">חוף נקי אפריל 19-מרץ 20 </t>
  </si>
  <si>
    <t>חינוך בנושא סביבה לשנים תש"פ,תשפ"א,תשפ"ב</t>
  </si>
  <si>
    <t>איכות הסביבה</t>
  </si>
  <si>
    <t>חכ"ל</t>
  </si>
  <si>
    <t>מ.הביטחון</t>
  </si>
  <si>
    <t>*</t>
  </si>
  <si>
    <t>על פי החלטת ממשלה 1480 מגזר הבדואי בצפון.</t>
  </si>
  <si>
    <t>תשתיות לטיפול בפסולת -רכישת ציוד מכני הנדסי, כלי אצירה.</t>
  </si>
  <si>
    <t>חניתה</t>
  </si>
  <si>
    <t>שער חשמלי אחורי</t>
  </si>
  <si>
    <t>אילון</t>
  </si>
  <si>
    <t>גנרטורים לחמ''ל צח''י</t>
  </si>
  <si>
    <t>אדמית, חניתה,עראמשה,ראש הנקרה</t>
  </si>
  <si>
    <t>שיקום תאורת ביטחון</t>
  </si>
  <si>
    <t>מצובה, כברי,סער</t>
  </si>
  <si>
    <t>שבי ציון</t>
  </si>
  <si>
    <t>קק"ל</t>
  </si>
  <si>
    <t xml:space="preserve">פיתוח מגרשי משחקים </t>
  </si>
  <si>
    <t>מ.החקלאות</t>
  </si>
  <si>
    <t>פיתוח גנים</t>
  </si>
  <si>
    <t xml:space="preserve">אדמית </t>
  </si>
  <si>
    <t>קק"ל הסכם מיום 16.12.19</t>
  </si>
  <si>
    <t>מ.התיירות</t>
  </si>
  <si>
    <t>שיווק תיירות</t>
  </si>
  <si>
    <t>תיירות</t>
  </si>
  <si>
    <t>החטיבה להתיישבות</t>
  </si>
  <si>
    <t>שייח דנון</t>
  </si>
  <si>
    <t xml:space="preserve">הסדרת צומת בין ההרחבה לישוב הותיק </t>
  </si>
  <si>
    <t>מ.התחבורה</t>
  </si>
  <si>
    <r>
      <rPr>
        <b/>
        <sz val="14"/>
        <rFont val="Arial (Hebrew)"/>
        <charset val="177"/>
      </rPr>
      <t xml:space="preserve">הגדלה - </t>
    </r>
    <r>
      <rPr>
        <sz val="14"/>
        <rFont val="Arial (Hebrew)"/>
        <charset val="177"/>
      </rPr>
      <t>השתתפות הרשות מהלוואת פיתוח, תבר 1829.</t>
    </r>
    <r>
      <rPr>
        <b/>
        <sz val="14"/>
        <rFont val="Arial (Hebrew)"/>
        <charset val="177"/>
      </rPr>
      <t xml:space="preserve"> </t>
    </r>
  </si>
  <si>
    <t>מעלה יוסף</t>
  </si>
  <si>
    <t>שיפוץ ספריה</t>
  </si>
  <si>
    <t>בי'ס שלום עליכם בצת</t>
  </si>
  <si>
    <t>רגבה</t>
  </si>
  <si>
    <t>שיפוץ בית העם+הנגשה</t>
  </si>
  <si>
    <t xml:space="preserve"> השתתפות</t>
  </si>
  <si>
    <r>
      <rPr>
        <b/>
        <sz val="14"/>
        <rFont val="Arial (Hebrew)"/>
        <charset val="177"/>
      </rPr>
      <t xml:space="preserve">הגדלה - </t>
    </r>
    <r>
      <rPr>
        <sz val="14"/>
        <rFont val="Arial (Hebrew)"/>
        <charset val="177"/>
      </rPr>
      <t xml:space="preserve">השתתפות רגבה. </t>
    </r>
  </si>
  <si>
    <t>מ.השיכון</t>
  </si>
  <si>
    <t>שיפוץ בית הקהילה</t>
  </si>
  <si>
    <t>אפק</t>
  </si>
  <si>
    <t>קרן מתקנים</t>
  </si>
  <si>
    <t>מ.הפנים</t>
  </si>
  <si>
    <t xml:space="preserve">פיתוח ושדרוג </t>
  </si>
  <si>
    <t>חוף רחצה בצת</t>
  </si>
  <si>
    <t>שיפוץ מסגד-תמיכה במבנה דת ובתי עלמין 2019</t>
  </si>
  <si>
    <t>עראמשה</t>
  </si>
  <si>
    <t xml:space="preserve">מ.הפנים 1001277061 </t>
  </si>
  <si>
    <t>תכנית הוליסטית לקוד ורובוטיקה תשפ</t>
  </si>
  <si>
    <t>31.12.20</t>
  </si>
  <si>
    <t>בי'ס חופי הגליל 36,000 ₪ , בי'ס שלום עליכם 36,000 ₪ , בי'ס דנון 36,000 ₪ , בי'ס אפק 36,000 ₪ .</t>
  </si>
  <si>
    <t xml:space="preserve">תכנון שדרוג תשתיות למבנים בישוב הותיק </t>
  </si>
  <si>
    <t>החלפת קו הזנת מיםממקורות לכניסה ליישוב</t>
  </si>
  <si>
    <t>נס עמים</t>
  </si>
  <si>
    <t>השתתפות הרשות מקרן היטלי השבחה של הישוב</t>
  </si>
  <si>
    <t>היתחייבות: 2019/08/706, 1001267285.</t>
  </si>
  <si>
    <t>התחייבות: 1001247756</t>
  </si>
  <si>
    <t>מ.החקלאות התחייבות: 1001111111</t>
  </si>
  <si>
    <t>הזמנה: 4441048952</t>
  </si>
  <si>
    <t xml:space="preserve"> הזמנה: 4441049003</t>
  </si>
  <si>
    <t xml:space="preserve"> הזמנה: 4441048955</t>
  </si>
  <si>
    <t>הזמנה: 4441050425</t>
  </si>
  <si>
    <t>הזמנה: 4441049001</t>
  </si>
  <si>
    <t>התחייבות: 1001230847</t>
  </si>
  <si>
    <t>הסכם מיום 16.12.19</t>
  </si>
  <si>
    <t>התחייבות 1001251240</t>
  </si>
  <si>
    <t xml:space="preserve">מ.הפנים 1001266667 </t>
  </si>
  <si>
    <t>השתתופת חכ"ל.</t>
  </si>
  <si>
    <t>השתתפות הרשות 60% מהלוואת פיתוח 2019</t>
  </si>
  <si>
    <t>התחייבות מעלה יוסף 40%.</t>
  </si>
  <si>
    <t>הערה לסעיף 12 =</t>
  </si>
  <si>
    <t>השתתפות הרשות: תש"פ 13,381 ₪ , תשפ"א 15,381 ₪ , תשפ"ב 15,381</t>
  </si>
  <si>
    <t>הערה לסעיף 8 =</t>
  </si>
  <si>
    <t>הערה לסעיף 13 =</t>
  </si>
  <si>
    <t>הסתיים</t>
  </si>
  <si>
    <t>מוס'ח  *</t>
  </si>
  <si>
    <t>התחייבות: 2019/09/587, 1001277977.</t>
  </si>
  <si>
    <t>התחייבות: 2019/09/079, 1001272862.</t>
  </si>
  <si>
    <t>התחייבות: 2019/08/999, 1001277784.</t>
  </si>
  <si>
    <t xml:space="preserve">התחייבות: 1001269632 -גידור 60 מ'  </t>
  </si>
  <si>
    <t>התחייבות: 1001268377 מערכת התרעה לרע"ד.</t>
  </si>
  <si>
    <t>התחייבות: 2019/08/639, 1001267221.</t>
  </si>
  <si>
    <t xml:space="preserve">התחייבות 1001232160 </t>
  </si>
  <si>
    <t>התחייבות חכ"ל.</t>
  </si>
  <si>
    <t xml:space="preserve">התחייבות 1001208988, </t>
  </si>
  <si>
    <t xml:space="preserve"> תקציב רגיל הגנת הסביבה מיועד ל-3 שנים.</t>
  </si>
  <si>
    <t>מועצה  *</t>
  </si>
  <si>
    <t>הלוואת פיתוח 2019- תבר 2189</t>
  </si>
  <si>
    <t>דשא , קרקע, ניקוז, פיתוח, עבודות חשמל ותאורה וטריבונות.</t>
  </si>
  <si>
    <t>שידרוג מגרש כדורגל</t>
  </si>
  <si>
    <r>
      <rPr>
        <b/>
        <sz val="14"/>
        <rFont val="Arial (Hebrew)"/>
        <charset val="177"/>
      </rPr>
      <t>הגדלה-</t>
    </r>
    <r>
      <rPr>
        <sz val="14"/>
        <rFont val="Arial (Hebrew)"/>
        <charset val="177"/>
      </rPr>
      <t xml:space="preserve"> התחייבויות 1001230310,1001110476 הסכם מיום 24.12.19</t>
    </r>
  </si>
  <si>
    <t xml:space="preserve"> התחייבות 1001110476</t>
  </si>
  <si>
    <t>השתתפות מתבר ישובים 2015-2019 50% הרשות 50% הישוב.</t>
  </si>
  <si>
    <t>קרן הטלי השבחה של הישוב</t>
  </si>
  <si>
    <t>שיווק תיירות במטה אשר</t>
  </si>
  <si>
    <t>התחיבות</t>
  </si>
  <si>
    <t>חופי רחצה</t>
  </si>
  <si>
    <t>הערה לסעיף 30 =</t>
  </si>
  <si>
    <t>הערה לסעיף 27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</si>
</sst>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 * #,##0_ ;_ * \-#,##0_ ;_ * &quot;-&quot;??_ ;_ @_ "/>
  </numFmts>
  <fonts count="22" x14ac:knownFonts="1">
    <font>
      <sz val="12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 (Hebrew)"/>
      <charset val="177"/>
    </font>
    <font>
      <sz val="12"/>
      <color theme="1"/>
      <name val="Arial"/>
      <family val="2"/>
      <charset val="177"/>
      <scheme val="minor"/>
    </font>
    <font>
      <b/>
      <sz val="9"/>
      <color rgb="FF7030A0"/>
      <name val="Arial (Hebrew)"/>
      <family val="2"/>
      <charset val="177"/>
    </font>
    <font>
      <sz val="14"/>
      <color theme="1"/>
      <name val="Arial"/>
      <family val="2"/>
      <charset val="177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7030A0"/>
      <name val="Arial (Hebrew)"/>
      <family val="2"/>
      <charset val="177"/>
    </font>
    <font>
      <b/>
      <sz val="14"/>
      <name val="Arial (Hebrew)"/>
      <family val="2"/>
      <charset val="177"/>
    </font>
    <font>
      <sz val="14"/>
      <name val="Arial (Hebrew)"/>
      <family val="2"/>
      <charset val="177"/>
    </font>
    <font>
      <sz val="14"/>
      <name val="Arial (Hebrew)"/>
      <charset val="177"/>
    </font>
    <font>
      <b/>
      <sz val="14"/>
      <color rgb="FF002060"/>
      <name val="Arial"/>
      <family val="2"/>
    </font>
    <font>
      <b/>
      <u val="double"/>
      <sz val="14"/>
      <name val="Arial (Hebrew)"/>
      <charset val="177"/>
    </font>
    <font>
      <b/>
      <u val="double"/>
      <sz val="14"/>
      <name val="Arial (Hebrew)"/>
      <family val="2"/>
      <charset val="177"/>
    </font>
    <font>
      <b/>
      <u/>
      <sz val="20"/>
      <color rgb="FF7030A0"/>
      <name val="David Transparent"/>
      <charset val="177"/>
    </font>
    <font>
      <b/>
      <sz val="12"/>
      <name val="Arial (Hebrew)"/>
      <family val="2"/>
      <charset val="177"/>
    </font>
    <font>
      <b/>
      <u/>
      <sz val="21"/>
      <color rgb="FF7030A0"/>
      <name val="David Transparent"/>
      <charset val="177"/>
    </font>
    <font>
      <sz val="12"/>
      <name val="Arial"/>
      <family val="2"/>
    </font>
    <font>
      <b/>
      <u/>
      <sz val="14"/>
      <color theme="1"/>
      <name val="Arial"/>
      <family val="2"/>
      <scheme val="minor"/>
    </font>
    <font>
      <b/>
      <sz val="14"/>
      <name val="Arial (Hebrew)"/>
      <charset val="177"/>
    </font>
    <font>
      <sz val="14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6" fillId="0" borderId="0" xfId="1" applyFont="1"/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6" fontId="9" fillId="0" borderId="0" xfId="5" applyNumberFormat="1" applyFont="1" applyFill="1" applyBorder="1" applyAlignment="1">
      <alignment horizontal="center" vertical="center" wrapText="1"/>
    </xf>
    <xf numFmtId="166" fontId="10" fillId="0" borderId="0" xfId="5" applyNumberFormat="1" applyFont="1" applyBorder="1" applyAlignment="1">
      <alignment horizontal="center" vertical="center" wrapText="1"/>
    </xf>
    <xf numFmtId="166" fontId="11" fillId="0" borderId="0" xfId="5" applyNumberFormat="1" applyFont="1" applyBorder="1" applyAlignment="1">
      <alignment horizontal="center" vertical="center" wrapText="1"/>
    </xf>
    <xf numFmtId="166" fontId="9" fillId="0" borderId="0" xfId="5" applyNumberFormat="1" applyFont="1" applyBorder="1" applyAlignment="1">
      <alignment horizontal="center" vertical="center" wrapText="1"/>
    </xf>
    <xf numFmtId="166" fontId="5" fillId="0" borderId="0" xfId="5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8" fillId="5" borderId="9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166" fontId="9" fillId="5" borderId="7" xfId="2" applyNumberFormat="1" applyFont="1" applyFill="1" applyBorder="1" applyAlignment="1">
      <alignment horizontal="center" vertical="center" wrapText="1"/>
    </xf>
    <xf numFmtId="165" fontId="4" fillId="5" borderId="16" xfId="1" applyNumberFormat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166" fontId="13" fillId="5" borderId="0" xfId="5" applyNumberFormat="1" applyFont="1" applyFill="1" applyBorder="1" applyAlignment="1">
      <alignment horizontal="center" vertical="center" wrapText="1"/>
    </xf>
    <xf numFmtId="166" fontId="14" fillId="5" borderId="15" xfId="5" applyNumberFormat="1" applyFont="1" applyFill="1" applyBorder="1" applyAlignment="1">
      <alignment vertical="center"/>
    </xf>
    <xf numFmtId="0" fontId="8" fillId="3" borderId="13" xfId="1" applyFont="1" applyFill="1" applyBorder="1" applyAlignment="1">
      <alignment horizontal="center" vertical="center" wrapText="1"/>
    </xf>
    <xf numFmtId="166" fontId="12" fillId="3" borderId="14" xfId="2" applyNumberFormat="1" applyFont="1" applyFill="1" applyBorder="1" applyAlignment="1">
      <alignment vertical="center" wrapText="1"/>
    </xf>
    <xf numFmtId="166" fontId="14" fillId="3" borderId="15" xfId="5" applyNumberFormat="1" applyFont="1" applyFill="1" applyBorder="1" applyAlignment="1">
      <alignment vertical="center"/>
    </xf>
    <xf numFmtId="166" fontId="12" fillId="6" borderId="5" xfId="2" applyNumberFormat="1" applyFont="1" applyFill="1" applyBorder="1" applyAlignment="1">
      <alignment horizontal="center" vertical="center" wrapText="1"/>
    </xf>
    <xf numFmtId="166" fontId="8" fillId="7" borderId="13" xfId="2" applyNumberFormat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/>
    </xf>
    <xf numFmtId="0" fontId="5" fillId="0" borderId="20" xfId="0" applyFont="1" applyBorder="1"/>
    <xf numFmtId="0" fontId="5" fillId="0" borderId="18" xfId="0" applyFont="1" applyBorder="1"/>
    <xf numFmtId="0" fontId="0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166" fontId="16" fillId="5" borderId="9" xfId="2" applyNumberFormat="1" applyFont="1" applyFill="1" applyBorder="1" applyAlignment="1">
      <alignment horizontal="center" vertical="center" wrapText="1"/>
    </xf>
    <xf numFmtId="166" fontId="7" fillId="4" borderId="4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7" fillId="0" borderId="0" xfId="1" applyFont="1" applyFill="1" applyAlignment="1">
      <alignment horizontal="center"/>
    </xf>
    <xf numFmtId="166" fontId="5" fillId="10" borderId="24" xfId="0" applyNumberFormat="1" applyFont="1" applyFill="1" applyBorder="1"/>
    <xf numFmtId="166" fontId="5" fillId="10" borderId="15" xfId="0" applyNumberFormat="1" applyFont="1" applyFill="1" applyBorder="1"/>
    <xf numFmtId="0" fontId="11" fillId="0" borderId="22" xfId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166" fontId="7" fillId="5" borderId="6" xfId="2" applyNumberFormat="1" applyFont="1" applyFill="1" applyBorder="1" applyAlignment="1">
      <alignment horizontal="center" vertical="center" wrapText="1"/>
    </xf>
    <xf numFmtId="166" fontId="12" fillId="6" borderId="1" xfId="2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/>
    </xf>
    <xf numFmtId="166" fontId="7" fillId="5" borderId="6" xfId="2" applyNumberFormat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3" fontId="11" fillId="9" borderId="3" xfId="1" applyNumberFormat="1" applyFont="1" applyFill="1" applyBorder="1" applyAlignment="1">
      <alignment horizontal="center" vertical="center" wrapText="1"/>
    </xf>
    <xf numFmtId="166" fontId="7" fillId="4" borderId="14" xfId="2" applyNumberFormat="1" applyFont="1" applyFill="1" applyBorder="1" applyAlignment="1">
      <alignment vertical="center" wrapText="1"/>
    </xf>
    <xf numFmtId="166" fontId="7" fillId="4" borderId="23" xfId="2" applyNumberFormat="1" applyFont="1" applyFill="1" applyBorder="1" applyAlignment="1">
      <alignment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166" fontId="7" fillId="5" borderId="6" xfId="2" applyNumberFormat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166" fontId="9" fillId="0" borderId="0" xfId="5" applyNumberFormat="1" applyFont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166" fontId="7" fillId="5" borderId="6" xfId="2" applyNumberFormat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/>
    </xf>
    <xf numFmtId="0" fontId="9" fillId="4" borderId="4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4" borderId="42" xfId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 vertical="center"/>
    </xf>
    <xf numFmtId="0" fontId="8" fillId="4" borderId="42" xfId="1" applyFont="1" applyFill="1" applyBorder="1" applyAlignment="1">
      <alignment horizontal="center" vertical="center"/>
    </xf>
    <xf numFmtId="14" fontId="7" fillId="0" borderId="49" xfId="1" applyNumberFormat="1" applyFont="1" applyBorder="1" applyAlignment="1">
      <alignment horizontal="center" vertical="center"/>
    </xf>
    <xf numFmtId="14" fontId="7" fillId="0" borderId="50" xfId="1" applyNumberFormat="1" applyFont="1" applyBorder="1" applyAlignment="1">
      <alignment horizontal="center" vertical="center"/>
    </xf>
    <xf numFmtId="166" fontId="12" fillId="3" borderId="14" xfId="2" applyNumberFormat="1" applyFont="1" applyFill="1" applyBorder="1" applyAlignment="1">
      <alignment horizontal="center" vertical="center" wrapText="1"/>
    </xf>
    <xf numFmtId="166" fontId="21" fillId="3" borderId="14" xfId="2" applyNumberFormat="1" applyFont="1" applyFill="1" applyBorder="1" applyAlignment="1">
      <alignment vertical="center" wrapText="1"/>
    </xf>
    <xf numFmtId="166" fontId="21" fillId="3" borderId="23" xfId="2" applyNumberFormat="1" applyFont="1" applyFill="1" applyBorder="1" applyAlignment="1">
      <alignment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166" fontId="7" fillId="4" borderId="30" xfId="2" applyNumberFormat="1" applyFont="1" applyFill="1" applyBorder="1" applyAlignment="1">
      <alignment vertical="center" wrapText="1"/>
    </xf>
    <xf numFmtId="0" fontId="11" fillId="9" borderId="3" xfId="1" applyFont="1" applyFill="1" applyBorder="1" applyAlignment="1">
      <alignment horizontal="center" vertical="center" wrapText="1"/>
    </xf>
    <xf numFmtId="166" fontId="7" fillId="5" borderId="6" xfId="2" applyNumberFormat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3" fontId="11" fillId="9" borderId="3" xfId="1" applyNumberFormat="1" applyFont="1" applyFill="1" applyBorder="1" applyAlignment="1">
      <alignment horizontal="center" vertical="center" wrapText="1"/>
    </xf>
    <xf numFmtId="1" fontId="9" fillId="4" borderId="3" xfId="1" applyNumberFormat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166" fontId="9" fillId="0" borderId="0" xfId="5" applyNumberFormat="1" applyFont="1" applyBorder="1" applyAlignment="1">
      <alignment horizontal="center" vertical="center"/>
    </xf>
    <xf numFmtId="166" fontId="7" fillId="4" borderId="23" xfId="2" applyNumberFormat="1" applyFont="1" applyFill="1" applyBorder="1" applyAlignment="1">
      <alignment horizontal="center" vertical="center" wrapText="1"/>
    </xf>
    <xf numFmtId="166" fontId="7" fillId="4" borderId="44" xfId="2" applyNumberFormat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6" fontId="9" fillId="9" borderId="0" xfId="5" applyNumberFormat="1" applyFont="1" applyFill="1" applyBorder="1" applyAlignment="1">
      <alignment horizontal="center" vertical="center"/>
    </xf>
    <xf numFmtId="166" fontId="9" fillId="9" borderId="0" xfId="5" applyNumberFormat="1" applyFont="1" applyFill="1" applyBorder="1" applyAlignment="1">
      <alignment horizontal="center" vertical="center" wrapText="1"/>
    </xf>
    <xf numFmtId="166" fontId="10" fillId="9" borderId="0" xfId="5" applyNumberFormat="1" applyFont="1" applyFill="1" applyBorder="1" applyAlignment="1">
      <alignment horizontal="center" vertical="center" wrapText="1"/>
    </xf>
    <xf numFmtId="166" fontId="13" fillId="9" borderId="0" xfId="5" applyNumberFormat="1" applyFont="1" applyFill="1" applyBorder="1" applyAlignment="1">
      <alignment horizontal="center" vertical="center" wrapText="1"/>
    </xf>
    <xf numFmtId="166" fontId="14" fillId="9" borderId="0" xfId="5" applyNumberFormat="1" applyFont="1" applyFill="1" applyBorder="1" applyAlignment="1">
      <alignment vertical="center"/>
    </xf>
    <xf numFmtId="166" fontId="11" fillId="9" borderId="0" xfId="5" applyNumberFormat="1" applyFont="1" applyFill="1" applyBorder="1" applyAlignment="1">
      <alignment horizontal="center" vertical="center" wrapText="1"/>
    </xf>
    <xf numFmtId="166" fontId="5" fillId="9" borderId="0" xfId="5" applyNumberFormat="1" applyFont="1" applyFill="1" applyAlignment="1">
      <alignment vertical="center"/>
    </xf>
    <xf numFmtId="0" fontId="8" fillId="4" borderId="3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66" fontId="9" fillId="0" borderId="0" xfId="5" applyNumberFormat="1" applyFont="1" applyBorder="1" applyAlignment="1">
      <alignment horizontal="center" vertical="center"/>
    </xf>
    <xf numFmtId="3" fontId="10" fillId="0" borderId="34" xfId="1" applyNumberFormat="1" applyFont="1" applyBorder="1" applyAlignment="1">
      <alignment horizontal="center" vertical="center"/>
    </xf>
    <xf numFmtId="3" fontId="10" fillId="0" borderId="35" xfId="1" applyNumberFormat="1" applyFont="1" applyBorder="1" applyAlignment="1">
      <alignment horizontal="center" vertical="center"/>
    </xf>
    <xf numFmtId="3" fontId="10" fillId="0" borderId="22" xfId="1" applyNumberFormat="1" applyFont="1" applyBorder="1" applyAlignment="1">
      <alignment horizontal="center" vertical="center"/>
    </xf>
    <xf numFmtId="3" fontId="10" fillId="0" borderId="36" xfId="1" applyNumberFormat="1" applyFont="1" applyBorder="1" applyAlignment="1">
      <alignment horizontal="center" vertical="center"/>
    </xf>
    <xf numFmtId="3" fontId="10" fillId="0" borderId="37" xfId="1" applyNumberFormat="1" applyFont="1" applyBorder="1" applyAlignment="1">
      <alignment horizontal="center" vertical="center"/>
    </xf>
    <xf numFmtId="3" fontId="10" fillId="0" borderId="38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14" fontId="7" fillId="0" borderId="17" xfId="1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0" fontId="17" fillId="8" borderId="0" xfId="1" applyFont="1" applyFill="1" applyAlignment="1">
      <alignment horizontal="center"/>
    </xf>
    <xf numFmtId="1" fontId="9" fillId="4" borderId="21" xfId="1" applyNumberFormat="1" applyFont="1" applyFill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/>
    </xf>
    <xf numFmtId="3" fontId="10" fillId="0" borderId="27" xfId="1" applyNumberFormat="1" applyFont="1" applyBorder="1" applyAlignment="1">
      <alignment horizontal="center" vertical="center"/>
    </xf>
    <xf numFmtId="3" fontId="10" fillId="0" borderId="28" xfId="1" applyNumberFormat="1" applyFont="1" applyBorder="1" applyAlignment="1">
      <alignment horizontal="center" vertical="center"/>
    </xf>
    <xf numFmtId="3" fontId="10" fillId="0" borderId="29" xfId="1" applyNumberFormat="1" applyFont="1" applyBorder="1" applyAlignment="1">
      <alignment horizontal="center" vertical="center"/>
    </xf>
    <xf numFmtId="0" fontId="11" fillId="9" borderId="21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166" fontId="7" fillId="5" borderId="17" xfId="2" applyNumberFormat="1" applyFont="1" applyFill="1" applyBorder="1" applyAlignment="1">
      <alignment horizontal="center" vertical="center" wrapText="1"/>
    </xf>
    <xf numFmtId="166" fontId="7" fillId="5" borderId="6" xfId="2" applyNumberFormat="1" applyFont="1" applyFill="1" applyBorder="1" applyAlignment="1">
      <alignment horizontal="center" vertical="center" wrapText="1"/>
    </xf>
    <xf numFmtId="0" fontId="11" fillId="9" borderId="43" xfId="1" applyFont="1" applyFill="1" applyBorder="1" applyAlignment="1">
      <alignment horizontal="center" vertical="center" wrapText="1"/>
    </xf>
    <xf numFmtId="166" fontId="7" fillId="5" borderId="45" xfId="2" applyNumberFormat="1" applyFont="1" applyFill="1" applyBorder="1" applyAlignment="1">
      <alignment horizontal="center" vertical="center" wrapText="1"/>
    </xf>
    <xf numFmtId="3" fontId="10" fillId="0" borderId="46" xfId="1" applyNumberFormat="1" applyFont="1" applyBorder="1" applyAlignment="1">
      <alignment horizontal="center" vertical="center"/>
    </xf>
    <xf numFmtId="3" fontId="10" fillId="0" borderId="31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10" fillId="0" borderId="48" xfId="1" applyNumberFormat="1" applyFont="1" applyBorder="1" applyAlignment="1">
      <alignment horizontal="center" vertical="center"/>
    </xf>
    <xf numFmtId="3" fontId="10" fillId="0" borderId="32" xfId="1" applyNumberFormat="1" applyFont="1" applyBorder="1" applyAlignment="1">
      <alignment horizontal="center" vertical="center"/>
    </xf>
    <xf numFmtId="3" fontId="10" fillId="0" borderId="33" xfId="1" applyNumberFormat="1" applyFont="1" applyBorder="1" applyAlignment="1">
      <alignment horizontal="center" vertical="center"/>
    </xf>
    <xf numFmtId="3" fontId="11" fillId="9" borderId="21" xfId="1" applyNumberFormat="1" applyFont="1" applyFill="1" applyBorder="1" applyAlignment="1">
      <alignment horizontal="center" vertical="center" wrapText="1"/>
    </xf>
    <xf numFmtId="3" fontId="11" fillId="9" borderId="3" xfId="1" applyNumberFormat="1" applyFont="1" applyFill="1" applyBorder="1" applyAlignment="1">
      <alignment horizontal="center" vertical="center" wrapText="1"/>
    </xf>
    <xf numFmtId="166" fontId="7" fillId="4" borderId="25" xfId="2" applyNumberFormat="1" applyFont="1" applyFill="1" applyBorder="1" applyAlignment="1">
      <alignment horizontal="center" vertical="center" wrapText="1"/>
    </xf>
    <xf numFmtId="166" fontId="7" fillId="4" borderId="14" xfId="2" applyNumberFormat="1" applyFont="1" applyFill="1" applyBorder="1" applyAlignment="1">
      <alignment horizontal="center" vertical="center" wrapText="1"/>
    </xf>
    <xf numFmtId="3" fontId="10" fillId="0" borderId="51" xfId="1" applyNumberFormat="1" applyFont="1" applyBorder="1" applyAlignment="1">
      <alignment horizontal="center" vertical="center"/>
    </xf>
    <xf numFmtId="3" fontId="10" fillId="0" borderId="52" xfId="1" applyNumberFormat="1" applyFont="1" applyBorder="1" applyAlignment="1">
      <alignment horizontal="center" vertical="center"/>
    </xf>
    <xf numFmtId="3" fontId="10" fillId="0" borderId="53" xfId="1" applyNumberFormat="1" applyFont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66" fontId="12" fillId="3" borderId="25" xfId="2" applyNumberFormat="1" applyFont="1" applyFill="1" applyBorder="1" applyAlignment="1">
      <alignment horizontal="center" vertical="center" wrapText="1"/>
    </xf>
    <xf numFmtId="166" fontId="12" fillId="3" borderId="14" xfId="2" applyNumberFormat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66" fontId="12" fillId="6" borderId="17" xfId="2" applyNumberFormat="1" applyFont="1" applyFill="1" applyBorder="1" applyAlignment="1">
      <alignment horizontal="center" vertical="center" wrapText="1"/>
    </xf>
    <xf numFmtId="166" fontId="12" fillId="6" borderId="6" xfId="2" applyNumberFormat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" fontId="9" fillId="4" borderId="43" xfId="1" applyNumberFormat="1" applyFont="1" applyFill="1" applyBorder="1" applyAlignment="1">
      <alignment horizontal="center" vertical="center"/>
    </xf>
    <xf numFmtId="166" fontId="12" fillId="3" borderId="47" xfId="2" applyNumberFormat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166" fontId="12" fillId="6" borderId="45" xfId="2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Comma 2" xfId="3"/>
    <cellStyle name="Comma 3" xfId="2"/>
    <cellStyle name="Normal" xfId="0" builtinId="0"/>
    <cellStyle name="Normal 2" xfId="4"/>
    <cellStyle name="Normal 3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rightToLeft="1" tabSelected="1" zoomScale="70" zoomScaleNormal="70" zoomScaleSheetLayoutView="70" workbookViewId="0">
      <pane ySplit="4" topLeftCell="A5" activePane="bottomLeft" state="frozen"/>
      <selection pane="bottomLeft" activeCell="B46" sqref="B46"/>
    </sheetView>
  </sheetViews>
  <sheetFormatPr defaultColWidth="8.81640625" defaultRowHeight="17.399999999999999" x14ac:dyDescent="0.3"/>
  <cols>
    <col min="1" max="1" width="2" style="1" customWidth="1"/>
    <col min="2" max="2" width="4.7265625" style="93" customWidth="1"/>
    <col min="3" max="3" width="12.26953125" style="1" customWidth="1"/>
    <col min="4" max="4" width="26.7265625" style="1" customWidth="1"/>
    <col min="5" max="5" width="14.81640625" style="1" customWidth="1"/>
    <col min="6" max="6" width="14.1796875" style="31" customWidth="1"/>
    <col min="7" max="7" width="12.81640625" style="10" customWidth="1"/>
    <col min="8" max="8" width="4.90625" style="1" customWidth="1"/>
    <col min="9" max="9" width="4.6328125" style="1" customWidth="1"/>
    <col min="10" max="10" width="4.26953125" style="1" customWidth="1"/>
    <col min="11" max="11" width="28.81640625" style="1" customWidth="1"/>
    <col min="12" max="12" width="11.26953125" style="10" customWidth="1"/>
    <col min="13" max="13" width="9" style="1" customWidth="1"/>
    <col min="14" max="14" width="11.54296875" style="10" customWidth="1"/>
    <col min="15" max="15" width="14.1796875" style="10" customWidth="1"/>
    <col min="16" max="16" width="10.54296875" style="1" customWidth="1"/>
    <col min="17" max="18" width="8.81640625" style="1"/>
    <col min="19" max="19" width="9.26953125" style="1" bestFit="1" customWidth="1"/>
    <col min="20" max="16384" width="8.81640625" style="1"/>
  </cols>
  <sheetData>
    <row r="1" spans="1:16" ht="6.6" customHeight="1" x14ac:dyDescent="0.3"/>
    <row r="2" spans="1:16" ht="33.6" customHeight="1" thickBot="1" x14ac:dyDescent="0.55000000000000004">
      <c r="D2" s="11"/>
      <c r="H2" s="117" t="s">
        <v>21</v>
      </c>
      <c r="I2" s="117"/>
      <c r="J2" s="117"/>
      <c r="K2" s="117"/>
      <c r="L2" s="117"/>
      <c r="M2" s="117"/>
    </row>
    <row r="3" spans="1:16" ht="19.8" customHeight="1" thickBot="1" x14ac:dyDescent="0.35">
      <c r="B3" s="94"/>
      <c r="C3" s="2"/>
      <c r="D3" s="2"/>
      <c r="E3" s="2"/>
      <c r="F3" s="32"/>
      <c r="G3" s="28">
        <v>2</v>
      </c>
      <c r="H3" s="2"/>
      <c r="I3" s="2"/>
      <c r="J3" s="2"/>
      <c r="K3" s="2"/>
      <c r="L3" s="35"/>
      <c r="M3" s="2"/>
      <c r="N3" s="28">
        <v>1</v>
      </c>
      <c r="O3" s="28" t="s">
        <v>15</v>
      </c>
      <c r="P3" s="2"/>
    </row>
    <row r="4" spans="1:16" ht="57" customHeight="1" thickBot="1" x14ac:dyDescent="0.35">
      <c r="A4" s="29"/>
      <c r="B4" s="12"/>
      <c r="C4" s="13" t="s">
        <v>0</v>
      </c>
      <c r="D4" s="14" t="s">
        <v>1</v>
      </c>
      <c r="E4" s="14" t="s">
        <v>2</v>
      </c>
      <c r="F4" s="33" t="s">
        <v>3</v>
      </c>
      <c r="G4" s="15" t="s">
        <v>13</v>
      </c>
      <c r="H4" s="16" t="s">
        <v>5</v>
      </c>
      <c r="I4" s="17" t="s">
        <v>6</v>
      </c>
      <c r="J4" s="18" t="s">
        <v>7</v>
      </c>
      <c r="K4" s="19" t="s">
        <v>9</v>
      </c>
      <c r="L4" s="20" t="s">
        <v>10</v>
      </c>
      <c r="M4" s="13" t="s">
        <v>8</v>
      </c>
      <c r="N4" s="23" t="s">
        <v>12</v>
      </c>
      <c r="O4" s="27" t="s">
        <v>14</v>
      </c>
      <c r="P4" s="23" t="s">
        <v>16</v>
      </c>
    </row>
    <row r="5" spans="1:16" ht="42" customHeight="1" thickBot="1" x14ac:dyDescent="0.35">
      <c r="A5" s="30"/>
      <c r="B5" s="86">
        <v>1</v>
      </c>
      <c r="C5" s="42" t="s">
        <v>19</v>
      </c>
      <c r="D5" s="50" t="s">
        <v>26</v>
      </c>
      <c r="E5" s="43" t="s">
        <v>27</v>
      </c>
      <c r="F5" s="34">
        <v>122258</v>
      </c>
      <c r="G5" s="44">
        <f t="shared" ref="G5" si="0">+F5</f>
        <v>122258</v>
      </c>
      <c r="H5" s="112" t="s">
        <v>11</v>
      </c>
      <c r="I5" s="113"/>
      <c r="J5" s="114"/>
      <c r="K5" s="3" t="s">
        <v>111</v>
      </c>
      <c r="L5" s="40">
        <v>44557</v>
      </c>
      <c r="M5" s="41">
        <v>2233</v>
      </c>
      <c r="N5" s="24"/>
      <c r="O5" s="26">
        <f t="shared" ref="O5:O39" si="1">G5+N5</f>
        <v>122258</v>
      </c>
      <c r="P5" s="4"/>
    </row>
    <row r="6" spans="1:16" ht="42" customHeight="1" thickTop="1" thickBot="1" x14ac:dyDescent="0.35">
      <c r="A6" s="30"/>
      <c r="B6" s="86">
        <f>B5+1</f>
        <v>2</v>
      </c>
      <c r="C6" s="46" t="s">
        <v>19</v>
      </c>
      <c r="D6" s="50" t="s">
        <v>28</v>
      </c>
      <c r="E6" s="50" t="s">
        <v>20</v>
      </c>
      <c r="F6" s="34">
        <v>50000</v>
      </c>
      <c r="G6" s="49">
        <f t="shared" ref="G6:G10" si="2">+F6</f>
        <v>50000</v>
      </c>
      <c r="H6" s="112" t="s">
        <v>11</v>
      </c>
      <c r="I6" s="113"/>
      <c r="J6" s="114"/>
      <c r="K6" s="3" t="s">
        <v>112</v>
      </c>
      <c r="L6" s="47">
        <v>44547</v>
      </c>
      <c r="M6" s="58">
        <v>2234</v>
      </c>
      <c r="N6" s="24"/>
      <c r="O6" s="26">
        <f t="shared" ref="O6:O10" si="3">G6+N6</f>
        <v>50000</v>
      </c>
      <c r="P6" s="4"/>
    </row>
    <row r="7" spans="1:16" ht="42" customHeight="1" thickTop="1" thickBot="1" x14ac:dyDescent="0.35">
      <c r="A7" s="30"/>
      <c r="B7" s="86">
        <v>3</v>
      </c>
      <c r="C7" s="46" t="s">
        <v>19</v>
      </c>
      <c r="D7" s="50" t="s">
        <v>28</v>
      </c>
      <c r="E7" s="50" t="s">
        <v>31</v>
      </c>
      <c r="F7" s="34">
        <v>50000</v>
      </c>
      <c r="G7" s="49">
        <f t="shared" si="2"/>
        <v>50000</v>
      </c>
      <c r="H7" s="112" t="s">
        <v>11</v>
      </c>
      <c r="I7" s="113"/>
      <c r="J7" s="114"/>
      <c r="K7" s="3" t="s">
        <v>113</v>
      </c>
      <c r="L7" s="47">
        <v>44547</v>
      </c>
      <c r="M7" s="85">
        <v>2235</v>
      </c>
      <c r="N7" s="24"/>
      <c r="O7" s="26">
        <f t="shared" si="3"/>
        <v>50000</v>
      </c>
      <c r="P7" s="4"/>
    </row>
    <row r="8" spans="1:16" ht="42" customHeight="1" thickTop="1" thickBot="1" x14ac:dyDescent="0.35">
      <c r="A8" s="30"/>
      <c r="B8" s="86">
        <v>4</v>
      </c>
      <c r="C8" s="46" t="s">
        <v>19</v>
      </c>
      <c r="D8" s="50" t="s">
        <v>30</v>
      </c>
      <c r="E8" s="50" t="s">
        <v>34</v>
      </c>
      <c r="F8" s="34">
        <v>80000</v>
      </c>
      <c r="G8" s="49">
        <f>+F8</f>
        <v>80000</v>
      </c>
      <c r="H8" s="112" t="s">
        <v>11</v>
      </c>
      <c r="I8" s="113"/>
      <c r="J8" s="114"/>
      <c r="K8" s="3" t="s">
        <v>90</v>
      </c>
      <c r="L8" s="47">
        <v>44533</v>
      </c>
      <c r="M8" s="85">
        <v>2238</v>
      </c>
      <c r="N8" s="24"/>
      <c r="O8" s="26">
        <f>G8+N8</f>
        <v>80000</v>
      </c>
      <c r="P8" s="4"/>
    </row>
    <row r="9" spans="1:16" ht="42" customHeight="1" thickTop="1" thickBot="1" x14ac:dyDescent="0.35">
      <c r="A9" s="30"/>
      <c r="B9" s="86">
        <v>5</v>
      </c>
      <c r="C9" s="46" t="s">
        <v>19</v>
      </c>
      <c r="D9" s="50" t="s">
        <v>30</v>
      </c>
      <c r="E9" s="50" t="s">
        <v>31</v>
      </c>
      <c r="F9" s="34">
        <v>80000</v>
      </c>
      <c r="G9" s="49">
        <f>+F9</f>
        <v>80000</v>
      </c>
      <c r="H9" s="112" t="s">
        <v>11</v>
      </c>
      <c r="I9" s="113"/>
      <c r="J9" s="114"/>
      <c r="K9" s="3" t="s">
        <v>116</v>
      </c>
      <c r="L9" s="57">
        <v>44533</v>
      </c>
      <c r="M9" s="85">
        <v>2239</v>
      </c>
      <c r="N9" s="24"/>
      <c r="O9" s="26">
        <f>G9+N9</f>
        <v>80000</v>
      </c>
      <c r="P9" s="4"/>
    </row>
    <row r="10" spans="1:16" ht="42" customHeight="1" thickTop="1" thickBot="1" x14ac:dyDescent="0.35">
      <c r="A10" s="30"/>
      <c r="B10" s="86">
        <v>6</v>
      </c>
      <c r="C10" s="46" t="s">
        <v>19</v>
      </c>
      <c r="D10" s="50" t="s">
        <v>29</v>
      </c>
      <c r="E10" s="50" t="s">
        <v>32</v>
      </c>
      <c r="F10" s="34">
        <v>30000</v>
      </c>
      <c r="G10" s="49">
        <f t="shared" si="2"/>
        <v>30000</v>
      </c>
      <c r="H10" s="112" t="s">
        <v>11</v>
      </c>
      <c r="I10" s="113"/>
      <c r="J10" s="114"/>
      <c r="K10" s="3" t="s">
        <v>114</v>
      </c>
      <c r="L10" s="47" t="s">
        <v>109</v>
      </c>
      <c r="M10" s="85">
        <v>2236</v>
      </c>
      <c r="N10" s="24"/>
      <c r="O10" s="26">
        <f t="shared" si="3"/>
        <v>30000</v>
      </c>
      <c r="P10" s="4"/>
    </row>
    <row r="11" spans="1:16" ht="42" customHeight="1" thickTop="1" thickBot="1" x14ac:dyDescent="0.35">
      <c r="A11" s="30"/>
      <c r="B11" s="86">
        <v>7</v>
      </c>
      <c r="C11" s="87" t="s">
        <v>19</v>
      </c>
      <c r="D11" s="80" t="s">
        <v>29</v>
      </c>
      <c r="E11" s="80" t="s">
        <v>33</v>
      </c>
      <c r="F11" s="34">
        <v>8000</v>
      </c>
      <c r="G11" s="81">
        <f t="shared" ref="G11:G12" si="4">+F11</f>
        <v>8000</v>
      </c>
      <c r="H11" s="112" t="s">
        <v>11</v>
      </c>
      <c r="I11" s="113"/>
      <c r="J11" s="114"/>
      <c r="K11" s="3" t="s">
        <v>115</v>
      </c>
      <c r="L11" s="83" t="s">
        <v>109</v>
      </c>
      <c r="M11" s="85">
        <v>2237</v>
      </c>
      <c r="N11" s="24"/>
      <c r="O11" s="26">
        <f t="shared" ref="O11" si="5">G11+N11</f>
        <v>8000</v>
      </c>
      <c r="P11" s="4"/>
    </row>
    <row r="12" spans="1:16" ht="42" customHeight="1" thickTop="1" thickBot="1" x14ac:dyDescent="0.35">
      <c r="A12" s="30"/>
      <c r="B12" s="86">
        <v>8</v>
      </c>
      <c r="C12" s="87" t="s">
        <v>19</v>
      </c>
      <c r="D12" s="80" t="s">
        <v>83</v>
      </c>
      <c r="E12" s="80" t="s">
        <v>110</v>
      </c>
      <c r="F12" s="34">
        <v>144000</v>
      </c>
      <c r="G12" s="81">
        <f t="shared" si="4"/>
        <v>144000</v>
      </c>
      <c r="H12" s="112" t="s">
        <v>11</v>
      </c>
      <c r="I12" s="113"/>
      <c r="J12" s="114"/>
      <c r="K12" s="3" t="s">
        <v>91</v>
      </c>
      <c r="L12" s="83" t="s">
        <v>84</v>
      </c>
      <c r="M12" s="85">
        <v>2240</v>
      </c>
      <c r="N12" s="24"/>
      <c r="O12" s="26">
        <v>144000</v>
      </c>
      <c r="P12" s="4"/>
    </row>
    <row r="13" spans="1:16" ht="32.4" customHeight="1" thickTop="1" x14ac:dyDescent="0.3">
      <c r="A13" s="30"/>
      <c r="B13" s="70">
        <v>9</v>
      </c>
      <c r="C13" s="67" t="s">
        <v>35</v>
      </c>
      <c r="D13" s="123" t="s">
        <v>36</v>
      </c>
      <c r="E13" s="123" t="s">
        <v>131</v>
      </c>
      <c r="F13" s="53">
        <v>1052756</v>
      </c>
      <c r="G13" s="125">
        <f>F13+F14</f>
        <v>1415344</v>
      </c>
      <c r="H13" s="106" t="s">
        <v>11</v>
      </c>
      <c r="I13" s="107"/>
      <c r="J13" s="108"/>
      <c r="K13" s="91" t="s">
        <v>117</v>
      </c>
      <c r="L13" s="115">
        <v>43921</v>
      </c>
      <c r="M13" s="118">
        <v>2241</v>
      </c>
      <c r="N13" s="144"/>
      <c r="O13" s="148">
        <f>G13</f>
        <v>1415344</v>
      </c>
      <c r="P13" s="142"/>
    </row>
    <row r="14" spans="1:16" ht="30.6" customHeight="1" thickBot="1" x14ac:dyDescent="0.35">
      <c r="A14" s="30"/>
      <c r="B14" s="86">
        <v>10</v>
      </c>
      <c r="C14" s="59" t="s">
        <v>39</v>
      </c>
      <c r="D14" s="124"/>
      <c r="E14" s="124"/>
      <c r="F14" s="52">
        <v>362588</v>
      </c>
      <c r="G14" s="126"/>
      <c r="H14" s="109" t="s">
        <v>18</v>
      </c>
      <c r="I14" s="110"/>
      <c r="J14" s="111"/>
      <c r="K14" s="82" t="s">
        <v>118</v>
      </c>
      <c r="L14" s="116"/>
      <c r="M14" s="119"/>
      <c r="N14" s="145"/>
      <c r="O14" s="149"/>
      <c r="P14" s="143"/>
    </row>
    <row r="15" spans="1:16" ht="34.799999999999997" customHeight="1" thickTop="1" x14ac:dyDescent="0.3">
      <c r="A15" s="30"/>
      <c r="B15" s="70">
        <v>11</v>
      </c>
      <c r="C15" s="67" t="s">
        <v>35</v>
      </c>
      <c r="D15" s="123" t="s">
        <v>37</v>
      </c>
      <c r="E15" s="123" t="s">
        <v>38</v>
      </c>
      <c r="F15" s="53">
        <v>176574</v>
      </c>
      <c r="G15" s="125">
        <f>F15+F16</f>
        <v>220718</v>
      </c>
      <c r="H15" s="106" t="s">
        <v>11</v>
      </c>
      <c r="I15" s="107"/>
      <c r="J15" s="108"/>
      <c r="K15" s="91" t="s">
        <v>119</v>
      </c>
      <c r="L15" s="115">
        <v>44926</v>
      </c>
      <c r="M15" s="118">
        <v>2242</v>
      </c>
      <c r="N15" s="144"/>
      <c r="O15" s="148">
        <f>G15</f>
        <v>220718</v>
      </c>
      <c r="P15" s="142"/>
    </row>
    <row r="16" spans="1:16" ht="38.4" customHeight="1" thickBot="1" x14ac:dyDescent="0.35">
      <c r="A16" s="30"/>
      <c r="B16" s="86">
        <v>12</v>
      </c>
      <c r="C16" s="87" t="s">
        <v>121</v>
      </c>
      <c r="D16" s="124"/>
      <c r="E16" s="124"/>
      <c r="F16" s="52">
        <v>44144</v>
      </c>
      <c r="G16" s="126"/>
      <c r="H16" s="109" t="s">
        <v>18</v>
      </c>
      <c r="I16" s="110"/>
      <c r="J16" s="111"/>
      <c r="K16" s="82" t="s">
        <v>120</v>
      </c>
      <c r="L16" s="116"/>
      <c r="M16" s="119"/>
      <c r="N16" s="145"/>
      <c r="O16" s="149"/>
      <c r="P16" s="143"/>
    </row>
    <row r="17" spans="1:16" ht="38.4" customHeight="1" thickTop="1" thickBot="1" x14ac:dyDescent="0.35">
      <c r="A17" s="30"/>
      <c r="B17" s="86">
        <v>13</v>
      </c>
      <c r="C17" s="87" t="s">
        <v>35</v>
      </c>
      <c r="D17" s="80" t="s">
        <v>43</v>
      </c>
      <c r="E17" s="80" t="s">
        <v>81</v>
      </c>
      <c r="F17" s="34">
        <v>120063</v>
      </c>
      <c r="G17" s="81">
        <f t="shared" ref="G17:G20" si="6">+F17</f>
        <v>120063</v>
      </c>
      <c r="H17" s="112" t="s">
        <v>11</v>
      </c>
      <c r="I17" s="113"/>
      <c r="J17" s="114"/>
      <c r="K17" s="3" t="s">
        <v>100</v>
      </c>
      <c r="L17" s="83">
        <v>44196</v>
      </c>
      <c r="M17" s="85">
        <v>2243</v>
      </c>
      <c r="N17" s="24"/>
      <c r="O17" s="45">
        <f>G17</f>
        <v>120063</v>
      </c>
      <c r="P17" s="55"/>
    </row>
    <row r="18" spans="1:16" ht="36.6" customHeight="1" thickTop="1" thickBot="1" x14ac:dyDescent="0.35">
      <c r="A18" s="30"/>
      <c r="B18" s="86">
        <v>14</v>
      </c>
      <c r="C18" s="46" t="s">
        <v>40</v>
      </c>
      <c r="D18" s="50" t="s">
        <v>45</v>
      </c>
      <c r="E18" s="50" t="s">
        <v>44</v>
      </c>
      <c r="F18" s="34">
        <v>55000</v>
      </c>
      <c r="G18" s="56">
        <f t="shared" si="6"/>
        <v>55000</v>
      </c>
      <c r="H18" s="112" t="s">
        <v>11</v>
      </c>
      <c r="I18" s="113"/>
      <c r="J18" s="114"/>
      <c r="K18" s="3" t="s">
        <v>93</v>
      </c>
      <c r="L18" s="57">
        <v>44196</v>
      </c>
      <c r="M18" s="48">
        <v>2244</v>
      </c>
      <c r="N18" s="24"/>
      <c r="O18" s="45">
        <f>G18</f>
        <v>55000</v>
      </c>
      <c r="P18" s="55"/>
    </row>
    <row r="19" spans="1:16" ht="36.6" customHeight="1" thickTop="1" thickBot="1" x14ac:dyDescent="0.35">
      <c r="A19" s="30"/>
      <c r="B19" s="86">
        <v>15</v>
      </c>
      <c r="C19" s="59" t="s">
        <v>40</v>
      </c>
      <c r="D19" s="60" t="s">
        <v>45</v>
      </c>
      <c r="E19" s="50" t="s">
        <v>46</v>
      </c>
      <c r="F19" s="34">
        <v>47970</v>
      </c>
      <c r="G19" s="56">
        <f t="shared" si="6"/>
        <v>47970</v>
      </c>
      <c r="H19" s="112" t="s">
        <v>11</v>
      </c>
      <c r="I19" s="113"/>
      <c r="J19" s="114"/>
      <c r="K19" s="3" t="s">
        <v>94</v>
      </c>
      <c r="L19" s="57">
        <v>44196</v>
      </c>
      <c r="M19" s="85">
        <v>2245</v>
      </c>
      <c r="N19" s="24"/>
      <c r="O19" s="45">
        <f>G19</f>
        <v>47970</v>
      </c>
      <c r="P19" s="55"/>
    </row>
    <row r="20" spans="1:16" ht="55.2" customHeight="1" thickTop="1" thickBot="1" x14ac:dyDescent="0.35">
      <c r="A20" s="30"/>
      <c r="B20" s="86">
        <v>16</v>
      </c>
      <c r="C20" s="59" t="s">
        <v>40</v>
      </c>
      <c r="D20" s="50" t="s">
        <v>47</v>
      </c>
      <c r="E20" s="50" t="s">
        <v>48</v>
      </c>
      <c r="F20" s="34">
        <v>180000</v>
      </c>
      <c r="G20" s="56">
        <f t="shared" si="6"/>
        <v>180000</v>
      </c>
      <c r="H20" s="112" t="s">
        <v>11</v>
      </c>
      <c r="I20" s="113"/>
      <c r="J20" s="114"/>
      <c r="K20" s="3" t="s">
        <v>95</v>
      </c>
      <c r="L20" s="57">
        <v>44196</v>
      </c>
      <c r="M20" s="85">
        <v>2246</v>
      </c>
      <c r="N20" s="24"/>
      <c r="O20" s="45">
        <f>G20</f>
        <v>180000</v>
      </c>
      <c r="P20" s="55"/>
    </row>
    <row r="21" spans="1:16" ht="42" customHeight="1" thickTop="1" thickBot="1" x14ac:dyDescent="0.35">
      <c r="A21" s="30"/>
      <c r="B21" s="86">
        <v>17</v>
      </c>
      <c r="C21" s="59" t="s">
        <v>40</v>
      </c>
      <c r="D21" s="43" t="s">
        <v>49</v>
      </c>
      <c r="E21" s="43" t="s">
        <v>50</v>
      </c>
      <c r="F21" s="34">
        <v>48437</v>
      </c>
      <c r="G21" s="44">
        <f>+F21</f>
        <v>48437</v>
      </c>
      <c r="H21" s="112" t="s">
        <v>11</v>
      </c>
      <c r="I21" s="113"/>
      <c r="J21" s="114"/>
      <c r="K21" s="3" t="s">
        <v>96</v>
      </c>
      <c r="L21" s="57">
        <v>44196</v>
      </c>
      <c r="M21" s="85">
        <v>2247</v>
      </c>
      <c r="N21" s="24"/>
      <c r="O21" s="45">
        <f>N21+G21</f>
        <v>48437</v>
      </c>
      <c r="P21" s="77"/>
    </row>
    <row r="22" spans="1:16" ht="42" customHeight="1" thickTop="1" thickBot="1" x14ac:dyDescent="0.35">
      <c r="A22" s="30"/>
      <c r="B22" s="86">
        <v>18</v>
      </c>
      <c r="C22" s="59" t="s">
        <v>40</v>
      </c>
      <c r="D22" s="60" t="s">
        <v>49</v>
      </c>
      <c r="E22" s="43" t="s">
        <v>51</v>
      </c>
      <c r="F22" s="34">
        <v>66924</v>
      </c>
      <c r="G22" s="44">
        <f t="shared" ref="G22:G41" si="7">+F22</f>
        <v>66924</v>
      </c>
      <c r="H22" s="112" t="s">
        <v>11</v>
      </c>
      <c r="I22" s="113"/>
      <c r="J22" s="114"/>
      <c r="K22" s="3" t="s">
        <v>97</v>
      </c>
      <c r="L22" s="57">
        <v>44196</v>
      </c>
      <c r="M22" s="85">
        <v>2248</v>
      </c>
      <c r="N22" s="24"/>
      <c r="O22" s="26">
        <f t="shared" si="1"/>
        <v>66924</v>
      </c>
      <c r="P22" s="4"/>
    </row>
    <row r="23" spans="1:16" ht="27.6" customHeight="1" thickTop="1" x14ac:dyDescent="0.3">
      <c r="A23" s="30"/>
      <c r="B23" s="70">
        <v>19</v>
      </c>
      <c r="C23" s="67" t="s">
        <v>52</v>
      </c>
      <c r="D23" s="123" t="s">
        <v>53</v>
      </c>
      <c r="E23" s="123" t="s">
        <v>22</v>
      </c>
      <c r="F23" s="89">
        <v>600000</v>
      </c>
      <c r="G23" s="125">
        <f>F23+F24+F25</f>
        <v>1052496</v>
      </c>
      <c r="H23" s="106" t="s">
        <v>11</v>
      </c>
      <c r="I23" s="107"/>
      <c r="J23" s="108"/>
      <c r="K23" s="91" t="s">
        <v>57</v>
      </c>
      <c r="L23" s="72">
        <v>44545</v>
      </c>
      <c r="M23" s="118">
        <v>2249</v>
      </c>
      <c r="N23" s="144"/>
      <c r="O23" s="148">
        <f>G23</f>
        <v>1052496</v>
      </c>
      <c r="P23" s="142"/>
    </row>
    <row r="24" spans="1:16" ht="40.200000000000003" customHeight="1" x14ac:dyDescent="0.3">
      <c r="A24" s="30"/>
      <c r="B24" s="71">
        <v>20</v>
      </c>
      <c r="C24" s="69" t="s">
        <v>54</v>
      </c>
      <c r="D24" s="127"/>
      <c r="E24" s="127"/>
      <c r="F24" s="90">
        <v>300000</v>
      </c>
      <c r="G24" s="128"/>
      <c r="H24" s="129" t="s">
        <v>11</v>
      </c>
      <c r="I24" s="130"/>
      <c r="J24" s="131"/>
      <c r="K24" s="92" t="s">
        <v>92</v>
      </c>
      <c r="L24" s="73">
        <v>44561</v>
      </c>
      <c r="M24" s="154"/>
      <c r="N24" s="155"/>
      <c r="O24" s="157"/>
      <c r="P24" s="156"/>
    </row>
    <row r="25" spans="1:16" ht="27.6" customHeight="1" thickBot="1" x14ac:dyDescent="0.35">
      <c r="A25" s="30"/>
      <c r="B25" s="86">
        <v>21</v>
      </c>
      <c r="C25" s="59" t="s">
        <v>24</v>
      </c>
      <c r="D25" s="124"/>
      <c r="E25" s="124"/>
      <c r="F25" s="34">
        <v>152496</v>
      </c>
      <c r="G25" s="126"/>
      <c r="H25" s="132" t="s">
        <v>18</v>
      </c>
      <c r="I25" s="133"/>
      <c r="J25" s="134"/>
      <c r="K25" s="82" t="s">
        <v>128</v>
      </c>
      <c r="L25" s="83"/>
      <c r="M25" s="119"/>
      <c r="N25" s="145"/>
      <c r="O25" s="149"/>
      <c r="P25" s="143"/>
    </row>
    <row r="26" spans="1:16" ht="36.6" customHeight="1" thickTop="1" thickBot="1" x14ac:dyDescent="0.35">
      <c r="A26" s="30"/>
      <c r="B26" s="86">
        <v>22</v>
      </c>
      <c r="C26" s="59" t="s">
        <v>52</v>
      </c>
      <c r="D26" s="60" t="s">
        <v>55</v>
      </c>
      <c r="E26" s="60" t="s">
        <v>56</v>
      </c>
      <c r="F26" s="34">
        <v>800000</v>
      </c>
      <c r="G26" s="56">
        <f>F26</f>
        <v>800000</v>
      </c>
      <c r="H26" s="112" t="s">
        <v>11</v>
      </c>
      <c r="I26" s="113"/>
      <c r="J26" s="114"/>
      <c r="K26" s="3" t="s">
        <v>99</v>
      </c>
      <c r="L26" s="57">
        <v>44545</v>
      </c>
      <c r="M26" s="58">
        <v>2250</v>
      </c>
      <c r="N26" s="24"/>
      <c r="O26" s="45">
        <f>G26</f>
        <v>800000</v>
      </c>
      <c r="P26" s="4"/>
    </row>
    <row r="27" spans="1:16" ht="36" customHeight="1" thickTop="1" x14ac:dyDescent="0.3">
      <c r="A27" s="30"/>
      <c r="B27" s="70">
        <v>23</v>
      </c>
      <c r="C27" s="67" t="s">
        <v>39</v>
      </c>
      <c r="D27" s="123" t="s">
        <v>129</v>
      </c>
      <c r="E27" s="123" t="s">
        <v>60</v>
      </c>
      <c r="F27" s="89">
        <v>106226</v>
      </c>
      <c r="G27" s="125">
        <v>212452</v>
      </c>
      <c r="H27" s="106" t="s">
        <v>18</v>
      </c>
      <c r="I27" s="107"/>
      <c r="J27" s="108"/>
      <c r="K27" s="91" t="s">
        <v>130</v>
      </c>
      <c r="L27" s="115"/>
      <c r="M27" s="118">
        <v>2251</v>
      </c>
      <c r="N27" s="144"/>
      <c r="O27" s="148">
        <f>G27+N27</f>
        <v>212452</v>
      </c>
      <c r="P27" s="142"/>
    </row>
    <row r="28" spans="1:16" ht="32.4" customHeight="1" thickBot="1" x14ac:dyDescent="0.35">
      <c r="A28" s="30"/>
      <c r="B28" s="102">
        <v>24</v>
      </c>
      <c r="C28" s="103" t="s">
        <v>58</v>
      </c>
      <c r="D28" s="124" t="s">
        <v>59</v>
      </c>
      <c r="E28" s="124" t="s">
        <v>60</v>
      </c>
      <c r="F28" s="34">
        <v>106226</v>
      </c>
      <c r="G28" s="126"/>
      <c r="H28" s="109" t="s">
        <v>11</v>
      </c>
      <c r="I28" s="110"/>
      <c r="J28" s="111"/>
      <c r="K28" s="104" t="s">
        <v>98</v>
      </c>
      <c r="L28" s="116">
        <v>43951</v>
      </c>
      <c r="M28" s="119">
        <v>2251</v>
      </c>
      <c r="N28" s="145"/>
      <c r="O28" s="149">
        <f>G28</f>
        <v>0</v>
      </c>
      <c r="P28" s="143"/>
    </row>
    <row r="29" spans="1:16" ht="36" customHeight="1" thickTop="1" x14ac:dyDescent="0.3">
      <c r="A29" s="30"/>
      <c r="B29" s="70">
        <v>25</v>
      </c>
      <c r="C29" s="67" t="s">
        <v>61</v>
      </c>
      <c r="D29" s="123" t="s">
        <v>86</v>
      </c>
      <c r="E29" s="123" t="s">
        <v>62</v>
      </c>
      <c r="F29" s="53">
        <v>68814</v>
      </c>
      <c r="G29" s="125">
        <f>F29+F30</f>
        <v>150000</v>
      </c>
      <c r="H29" s="106" t="s">
        <v>11</v>
      </c>
      <c r="I29" s="107"/>
      <c r="J29" s="108"/>
      <c r="K29" s="91" t="s">
        <v>126</v>
      </c>
      <c r="L29" s="115">
        <v>44196</v>
      </c>
      <c r="M29" s="118">
        <v>2252</v>
      </c>
      <c r="N29" s="144"/>
      <c r="O29" s="148">
        <f>G29</f>
        <v>150000</v>
      </c>
      <c r="P29" s="142"/>
    </row>
    <row r="30" spans="1:16" ht="32.4" customHeight="1" thickBot="1" x14ac:dyDescent="0.35">
      <c r="A30" s="30"/>
      <c r="B30" s="86">
        <v>26</v>
      </c>
      <c r="C30" s="59" t="s">
        <v>17</v>
      </c>
      <c r="D30" s="124"/>
      <c r="E30" s="124"/>
      <c r="F30" s="34">
        <v>81186</v>
      </c>
      <c r="G30" s="126"/>
      <c r="H30" s="109"/>
      <c r="I30" s="110"/>
      <c r="J30" s="111"/>
      <c r="K30" s="82" t="s">
        <v>122</v>
      </c>
      <c r="L30" s="116"/>
      <c r="M30" s="119"/>
      <c r="N30" s="145"/>
      <c r="O30" s="149"/>
      <c r="P30" s="143"/>
    </row>
    <row r="31" spans="1:16" ht="26.4" customHeight="1" thickTop="1" x14ac:dyDescent="0.3">
      <c r="A31" s="30"/>
      <c r="B31" s="150">
        <v>27</v>
      </c>
      <c r="C31" s="152" t="s">
        <v>61</v>
      </c>
      <c r="D31" s="135" t="s">
        <v>124</v>
      </c>
      <c r="E31" s="123" t="s">
        <v>62</v>
      </c>
      <c r="F31" s="137">
        <f>305127+712914</f>
        <v>1018041</v>
      </c>
      <c r="G31" s="125">
        <f>F31</f>
        <v>1018041</v>
      </c>
      <c r="H31" s="139" t="s">
        <v>11</v>
      </c>
      <c r="I31" s="140"/>
      <c r="J31" s="141"/>
      <c r="K31" s="146" t="s">
        <v>125</v>
      </c>
      <c r="L31" s="115">
        <v>44196</v>
      </c>
      <c r="M31" s="118">
        <v>1871</v>
      </c>
      <c r="N31" s="76">
        <v>386240</v>
      </c>
      <c r="O31" s="148">
        <f>G31+N31+N32</f>
        <v>1510281</v>
      </c>
      <c r="P31" s="78" t="s">
        <v>76</v>
      </c>
    </row>
    <row r="32" spans="1:16" ht="26.4" customHeight="1" thickBot="1" x14ac:dyDescent="0.35">
      <c r="A32" s="30"/>
      <c r="B32" s="151"/>
      <c r="C32" s="153"/>
      <c r="D32" s="136"/>
      <c r="E32" s="124"/>
      <c r="F32" s="138"/>
      <c r="G32" s="126"/>
      <c r="H32" s="112"/>
      <c r="I32" s="113"/>
      <c r="J32" s="114"/>
      <c r="K32" s="147"/>
      <c r="L32" s="116"/>
      <c r="M32" s="119"/>
      <c r="N32" s="75">
        <v>106000</v>
      </c>
      <c r="O32" s="149"/>
      <c r="P32" s="4" t="s">
        <v>17</v>
      </c>
    </row>
    <row r="33" spans="1:16" ht="28.2" customHeight="1" thickTop="1" thickBot="1" x14ac:dyDescent="0.35">
      <c r="A33" s="30"/>
      <c r="B33" s="70">
        <v>28</v>
      </c>
      <c r="C33" s="67" t="s">
        <v>77</v>
      </c>
      <c r="D33" s="123" t="s">
        <v>78</v>
      </c>
      <c r="E33" s="123" t="s">
        <v>79</v>
      </c>
      <c r="F33" s="53">
        <v>331608</v>
      </c>
      <c r="G33" s="125">
        <f>F33+F34</f>
        <v>500000</v>
      </c>
      <c r="H33" s="106" t="s">
        <v>11</v>
      </c>
      <c r="I33" s="107"/>
      <c r="J33" s="108"/>
      <c r="K33" s="91" t="s">
        <v>101</v>
      </c>
      <c r="L33" s="115"/>
      <c r="M33" s="118">
        <v>2253</v>
      </c>
      <c r="N33" s="144"/>
      <c r="O33" s="148">
        <f>G33</f>
        <v>500000</v>
      </c>
      <c r="P33" s="142"/>
    </row>
    <row r="34" spans="1:16" ht="28.2" customHeight="1" thickTop="1" thickBot="1" x14ac:dyDescent="0.35">
      <c r="A34" s="30"/>
      <c r="B34" s="70">
        <v>29</v>
      </c>
      <c r="C34" s="59" t="s">
        <v>39</v>
      </c>
      <c r="D34" s="124"/>
      <c r="E34" s="124"/>
      <c r="F34" s="79">
        <v>168392</v>
      </c>
      <c r="G34" s="126"/>
      <c r="H34" s="109" t="s">
        <v>18</v>
      </c>
      <c r="I34" s="110"/>
      <c r="J34" s="111"/>
      <c r="K34" s="82" t="s">
        <v>102</v>
      </c>
      <c r="L34" s="116"/>
      <c r="M34" s="119"/>
      <c r="N34" s="145"/>
      <c r="O34" s="149"/>
      <c r="P34" s="143"/>
    </row>
    <row r="35" spans="1:16" ht="36.6" customHeight="1" thickTop="1" thickBot="1" x14ac:dyDescent="0.35">
      <c r="A35" s="30"/>
      <c r="B35" s="86">
        <v>30</v>
      </c>
      <c r="C35" s="62" t="s">
        <v>77</v>
      </c>
      <c r="D35" s="63" t="s">
        <v>80</v>
      </c>
      <c r="E35" s="63" t="s">
        <v>81</v>
      </c>
      <c r="F35" s="34">
        <v>168170</v>
      </c>
      <c r="G35" s="64">
        <f>F35</f>
        <v>168170</v>
      </c>
      <c r="H35" s="112" t="s">
        <v>11</v>
      </c>
      <c r="I35" s="113"/>
      <c r="J35" s="114"/>
      <c r="K35" s="3" t="s">
        <v>82</v>
      </c>
      <c r="L35" s="65">
        <v>44926</v>
      </c>
      <c r="M35" s="66">
        <v>2146</v>
      </c>
      <c r="N35" s="74"/>
      <c r="O35" s="45">
        <f>G35</f>
        <v>168170</v>
      </c>
      <c r="P35" s="4"/>
    </row>
    <row r="36" spans="1:16" ht="36.6" customHeight="1" thickTop="1" thickBot="1" x14ac:dyDescent="0.35">
      <c r="A36" s="30"/>
      <c r="B36" s="86">
        <v>31</v>
      </c>
      <c r="C36" s="59" t="s">
        <v>24</v>
      </c>
      <c r="D36" s="60" t="s">
        <v>23</v>
      </c>
      <c r="E36" s="51" t="s">
        <v>22</v>
      </c>
      <c r="F36" s="34">
        <v>125495</v>
      </c>
      <c r="G36" s="56">
        <f t="shared" ref="G36" si="8">+F36</f>
        <v>125495</v>
      </c>
      <c r="H36" s="112" t="s">
        <v>18</v>
      </c>
      <c r="I36" s="113"/>
      <c r="J36" s="114"/>
      <c r="K36" s="3" t="s">
        <v>25</v>
      </c>
      <c r="L36" s="57"/>
      <c r="M36" s="58">
        <v>2231</v>
      </c>
      <c r="N36" s="24"/>
      <c r="O36" s="26">
        <f t="shared" ref="O36" si="9">G36+N36</f>
        <v>125495</v>
      </c>
      <c r="P36" s="4"/>
    </row>
    <row r="37" spans="1:16" ht="22.8" customHeight="1" thickTop="1" x14ac:dyDescent="0.3">
      <c r="A37" s="30"/>
      <c r="B37" s="150">
        <v>32</v>
      </c>
      <c r="C37" s="152" t="s">
        <v>17</v>
      </c>
      <c r="D37" s="123" t="s">
        <v>63</v>
      </c>
      <c r="E37" s="123" t="s">
        <v>51</v>
      </c>
      <c r="F37" s="137">
        <v>70000</v>
      </c>
      <c r="G37" s="125">
        <f>F37</f>
        <v>70000</v>
      </c>
      <c r="H37" s="139" t="s">
        <v>18</v>
      </c>
      <c r="I37" s="140"/>
      <c r="J37" s="141"/>
      <c r="K37" s="146" t="s">
        <v>65</v>
      </c>
      <c r="L37" s="115"/>
      <c r="M37" s="118">
        <v>1896</v>
      </c>
      <c r="N37" s="76">
        <v>146000</v>
      </c>
      <c r="O37" s="148">
        <f>N37+N38+G37</f>
        <v>736000</v>
      </c>
      <c r="P37" s="39" t="s">
        <v>17</v>
      </c>
    </row>
    <row r="38" spans="1:16" ht="22.8" customHeight="1" thickBot="1" x14ac:dyDescent="0.35">
      <c r="A38" s="30"/>
      <c r="B38" s="151"/>
      <c r="C38" s="153"/>
      <c r="D38" s="124"/>
      <c r="E38" s="124"/>
      <c r="F38" s="138"/>
      <c r="G38" s="126"/>
      <c r="H38" s="112"/>
      <c r="I38" s="113"/>
      <c r="J38" s="114"/>
      <c r="K38" s="147"/>
      <c r="L38" s="116"/>
      <c r="M38" s="119"/>
      <c r="N38" s="75">
        <v>520000</v>
      </c>
      <c r="O38" s="149"/>
      <c r="P38" s="54" t="s">
        <v>64</v>
      </c>
    </row>
    <row r="39" spans="1:16" ht="39" customHeight="1" thickTop="1" x14ac:dyDescent="0.3">
      <c r="A39" s="30"/>
      <c r="B39" s="70">
        <v>33</v>
      </c>
      <c r="C39" s="67" t="s">
        <v>17</v>
      </c>
      <c r="D39" s="123" t="s">
        <v>67</v>
      </c>
      <c r="E39" s="123" t="s">
        <v>68</v>
      </c>
      <c r="F39" s="53">
        <v>101215</v>
      </c>
      <c r="G39" s="125">
        <f>F39+F40</f>
        <v>168692</v>
      </c>
      <c r="H39" s="106" t="s">
        <v>18</v>
      </c>
      <c r="I39" s="107"/>
      <c r="J39" s="108"/>
      <c r="K39" s="91" t="s">
        <v>103</v>
      </c>
      <c r="L39" s="115"/>
      <c r="M39" s="118">
        <v>2254</v>
      </c>
      <c r="N39" s="144"/>
      <c r="O39" s="148">
        <f t="shared" si="1"/>
        <v>168692</v>
      </c>
      <c r="P39" s="142"/>
    </row>
    <row r="40" spans="1:16" ht="28.8" customHeight="1" thickBot="1" x14ac:dyDescent="0.35">
      <c r="A40" s="30"/>
      <c r="B40" s="86">
        <v>34</v>
      </c>
      <c r="C40" s="59" t="s">
        <v>66</v>
      </c>
      <c r="D40" s="124"/>
      <c r="E40" s="124"/>
      <c r="F40" s="34">
        <v>67477</v>
      </c>
      <c r="G40" s="126"/>
      <c r="H40" s="109" t="s">
        <v>18</v>
      </c>
      <c r="I40" s="110"/>
      <c r="J40" s="111"/>
      <c r="K40" s="82" t="s">
        <v>104</v>
      </c>
      <c r="L40" s="116"/>
      <c r="M40" s="119"/>
      <c r="N40" s="145"/>
      <c r="O40" s="149">
        <f>G40+N40</f>
        <v>0</v>
      </c>
      <c r="P40" s="143"/>
    </row>
    <row r="41" spans="1:16" ht="22.8" customHeight="1" thickTop="1" x14ac:dyDescent="0.3">
      <c r="A41" s="30"/>
      <c r="B41" s="150">
        <v>35</v>
      </c>
      <c r="C41" s="152" t="s">
        <v>69</v>
      </c>
      <c r="D41" s="123" t="s">
        <v>70</v>
      </c>
      <c r="E41" s="123" t="s">
        <v>69</v>
      </c>
      <c r="F41" s="137">
        <v>426680</v>
      </c>
      <c r="G41" s="125">
        <f t="shared" si="7"/>
        <v>426680</v>
      </c>
      <c r="H41" s="139" t="s">
        <v>71</v>
      </c>
      <c r="I41" s="140"/>
      <c r="J41" s="141"/>
      <c r="K41" s="146" t="s">
        <v>72</v>
      </c>
      <c r="L41" s="115"/>
      <c r="M41" s="118">
        <v>1921</v>
      </c>
      <c r="N41" s="76">
        <v>175000</v>
      </c>
      <c r="O41" s="148">
        <f>G41+N41+N42</f>
        <v>771680</v>
      </c>
      <c r="P41" s="39" t="s">
        <v>73</v>
      </c>
    </row>
    <row r="42" spans="1:16" ht="22.8" customHeight="1" thickBot="1" x14ac:dyDescent="0.35">
      <c r="A42" s="30"/>
      <c r="B42" s="151"/>
      <c r="C42" s="153"/>
      <c r="D42" s="124"/>
      <c r="E42" s="124"/>
      <c r="F42" s="138"/>
      <c r="G42" s="126"/>
      <c r="H42" s="112"/>
      <c r="I42" s="113"/>
      <c r="J42" s="114"/>
      <c r="K42" s="147"/>
      <c r="L42" s="116"/>
      <c r="M42" s="119"/>
      <c r="N42" s="75">
        <v>170000</v>
      </c>
      <c r="O42" s="149"/>
      <c r="P42" s="54" t="s">
        <v>17</v>
      </c>
    </row>
    <row r="43" spans="1:16" ht="30" customHeight="1" thickTop="1" x14ac:dyDescent="0.3">
      <c r="A43" s="30"/>
      <c r="B43" s="70">
        <v>36</v>
      </c>
      <c r="C43" s="67" t="s">
        <v>17</v>
      </c>
      <c r="D43" s="123" t="s">
        <v>74</v>
      </c>
      <c r="E43" s="123" t="s">
        <v>75</v>
      </c>
      <c r="F43" s="53">
        <v>765000</v>
      </c>
      <c r="G43" s="125">
        <f>F43+F44</f>
        <v>1530000</v>
      </c>
      <c r="H43" s="106" t="s">
        <v>18</v>
      </c>
      <c r="I43" s="107"/>
      <c r="J43" s="108"/>
      <c r="K43" s="146" t="s">
        <v>127</v>
      </c>
      <c r="L43" s="115"/>
      <c r="M43" s="118">
        <v>2255</v>
      </c>
      <c r="N43" s="144"/>
      <c r="O43" s="148">
        <f>G43</f>
        <v>1530000</v>
      </c>
      <c r="P43" s="142"/>
    </row>
    <row r="44" spans="1:16" ht="30" customHeight="1" thickBot="1" x14ac:dyDescent="0.35">
      <c r="A44" s="30"/>
      <c r="B44" s="86">
        <v>37</v>
      </c>
      <c r="C44" s="59" t="s">
        <v>75</v>
      </c>
      <c r="D44" s="124"/>
      <c r="E44" s="124"/>
      <c r="F44" s="34">
        <v>765000</v>
      </c>
      <c r="G44" s="126"/>
      <c r="H44" s="109" t="s">
        <v>18</v>
      </c>
      <c r="I44" s="110"/>
      <c r="J44" s="111"/>
      <c r="K44" s="147"/>
      <c r="L44" s="116"/>
      <c r="M44" s="119"/>
      <c r="N44" s="145"/>
      <c r="O44" s="149"/>
      <c r="P44" s="143"/>
    </row>
    <row r="45" spans="1:16" ht="38.4" customHeight="1" thickTop="1" thickBot="1" x14ac:dyDescent="0.35">
      <c r="A45" s="30"/>
      <c r="B45" s="86">
        <v>38</v>
      </c>
      <c r="C45" s="87" t="s">
        <v>88</v>
      </c>
      <c r="D45" s="84" t="s">
        <v>87</v>
      </c>
      <c r="E45" s="80" t="s">
        <v>88</v>
      </c>
      <c r="F45" s="34">
        <v>580000</v>
      </c>
      <c r="G45" s="81">
        <f>F45</f>
        <v>580000</v>
      </c>
      <c r="H45" s="120" t="s">
        <v>18</v>
      </c>
      <c r="I45" s="121"/>
      <c r="J45" s="122"/>
      <c r="K45" s="3" t="s">
        <v>89</v>
      </c>
      <c r="L45" s="83"/>
      <c r="M45" s="85">
        <v>2256</v>
      </c>
      <c r="N45" s="24"/>
      <c r="O45" s="26">
        <f>G45</f>
        <v>580000</v>
      </c>
      <c r="P45" s="4"/>
    </row>
    <row r="46" spans="1:16" s="9" customFormat="1" ht="36" customHeight="1" thickTop="1" x14ac:dyDescent="0.25">
      <c r="A46" s="61"/>
      <c r="B46" s="88"/>
      <c r="C46" s="5"/>
      <c r="D46" s="6"/>
      <c r="E46" s="21" t="s">
        <v>4</v>
      </c>
      <c r="F46" s="22">
        <f>SUM(F15:F45)</f>
        <v>7541138</v>
      </c>
      <c r="G46" s="22">
        <f>SUM(G15:G45)</f>
        <v>7541138</v>
      </c>
      <c r="H46" s="61"/>
      <c r="I46" s="105"/>
      <c r="J46" s="105"/>
      <c r="K46" s="7"/>
      <c r="L46" s="7"/>
      <c r="M46" s="8"/>
      <c r="N46" s="25">
        <f>SUM(N15:N45)</f>
        <v>1503240</v>
      </c>
      <c r="O46" s="25">
        <f>SUM(O15:O45)</f>
        <v>9044378</v>
      </c>
      <c r="P46" s="7"/>
    </row>
    <row r="47" spans="1:16" s="101" customFormat="1" ht="27.6" customHeight="1" x14ac:dyDescent="0.25">
      <c r="A47" s="95"/>
      <c r="B47" s="95"/>
      <c r="C47" s="96"/>
      <c r="D47" s="97"/>
      <c r="E47" s="98"/>
      <c r="F47" s="99"/>
      <c r="G47" s="99"/>
      <c r="H47" s="95"/>
      <c r="I47" s="95"/>
      <c r="J47" s="95"/>
      <c r="K47" s="100"/>
      <c r="L47" s="100"/>
      <c r="M47" s="96"/>
      <c r="N47" s="99"/>
      <c r="O47" s="99"/>
      <c r="P47" s="100"/>
    </row>
    <row r="48" spans="1:16" ht="32.4" customHeight="1" x14ac:dyDescent="0.5">
      <c r="C48" s="1" t="s">
        <v>41</v>
      </c>
      <c r="D48" s="68" t="s">
        <v>107</v>
      </c>
      <c r="E48" s="1" t="s">
        <v>85</v>
      </c>
      <c r="H48" s="36"/>
      <c r="I48" s="36"/>
      <c r="J48" s="36"/>
      <c r="K48" s="36"/>
      <c r="L48" s="36"/>
      <c r="M48" s="36"/>
    </row>
    <row r="49" spans="3:16" ht="26.4" customHeight="1" x14ac:dyDescent="0.5">
      <c r="C49" s="1" t="s">
        <v>41</v>
      </c>
      <c r="D49" s="68" t="s">
        <v>105</v>
      </c>
      <c r="E49" s="1" t="s">
        <v>106</v>
      </c>
      <c r="H49" s="36"/>
      <c r="I49" s="36"/>
      <c r="J49" s="36"/>
      <c r="K49" s="36"/>
      <c r="L49" s="36"/>
      <c r="M49" s="36"/>
    </row>
    <row r="50" spans="3:16" ht="23.4" customHeight="1" x14ac:dyDescent="0.5">
      <c r="C50" s="1" t="s">
        <v>41</v>
      </c>
      <c r="D50" s="68" t="s">
        <v>108</v>
      </c>
      <c r="E50" s="1" t="s">
        <v>42</v>
      </c>
      <c r="H50" s="36"/>
      <c r="I50" s="36"/>
      <c r="J50" s="36"/>
      <c r="K50" s="36"/>
      <c r="L50" s="36"/>
      <c r="M50" s="36"/>
    </row>
    <row r="51" spans="3:16" ht="23.4" customHeight="1" x14ac:dyDescent="0.5">
      <c r="C51" s="1" t="s">
        <v>41</v>
      </c>
      <c r="D51" s="68" t="s">
        <v>133</v>
      </c>
      <c r="E51" s="1" t="s">
        <v>123</v>
      </c>
      <c r="F51" s="1"/>
      <c r="G51" s="1"/>
      <c r="H51" s="36"/>
      <c r="I51" s="36"/>
      <c r="J51" s="36"/>
      <c r="K51" s="36"/>
      <c r="L51" s="36"/>
      <c r="M51" s="36"/>
    </row>
    <row r="52" spans="3:16" ht="23.4" customHeight="1" x14ac:dyDescent="0.5">
      <c r="C52" s="1" t="s">
        <v>41</v>
      </c>
      <c r="D52" s="68" t="s">
        <v>132</v>
      </c>
      <c r="E52" s="1" t="s">
        <v>42</v>
      </c>
      <c r="H52" s="36"/>
      <c r="I52" s="36"/>
      <c r="J52" s="36"/>
      <c r="K52" s="36"/>
      <c r="L52" s="36"/>
      <c r="M52" s="36"/>
    </row>
    <row r="55" spans="3:16" x14ac:dyDescent="0.3">
      <c r="P55" s="37">
        <f>F46-G46</f>
        <v>0</v>
      </c>
    </row>
    <row r="56" spans="3:16" x14ac:dyDescent="0.3">
      <c r="P56" s="38">
        <f>G46+N46-O46</f>
        <v>0</v>
      </c>
    </row>
  </sheetData>
  <mergeCells count="134">
    <mergeCell ref="N13:N14"/>
    <mergeCell ref="N15:N16"/>
    <mergeCell ref="P13:P14"/>
    <mergeCell ref="P15:P16"/>
    <mergeCell ref="L43:L44"/>
    <mergeCell ref="M39:M40"/>
    <mergeCell ref="N43:N44"/>
    <mergeCell ref="O43:O44"/>
    <mergeCell ref="P43:P44"/>
    <mergeCell ref="M29:M30"/>
    <mergeCell ref="O29:O30"/>
    <mergeCell ref="O13:O14"/>
    <mergeCell ref="O15:O16"/>
    <mergeCell ref="P33:P34"/>
    <mergeCell ref="L33:L34"/>
    <mergeCell ref="L31:L32"/>
    <mergeCell ref="M31:M32"/>
    <mergeCell ref="O31:O32"/>
    <mergeCell ref="N33:N34"/>
    <mergeCell ref="O33:O34"/>
    <mergeCell ref="M23:M25"/>
    <mergeCell ref="N23:N25"/>
    <mergeCell ref="P23:P25"/>
    <mergeCell ref="O23:O25"/>
    <mergeCell ref="D43:D44"/>
    <mergeCell ref="E43:E44"/>
    <mergeCell ref="G43:G44"/>
    <mergeCell ref="H43:J43"/>
    <mergeCell ref="K43:K44"/>
    <mergeCell ref="M33:M34"/>
    <mergeCell ref="N39:N40"/>
    <mergeCell ref="O39:O40"/>
    <mergeCell ref="P39:P40"/>
    <mergeCell ref="M41:M42"/>
    <mergeCell ref="O41:O42"/>
    <mergeCell ref="D39:D40"/>
    <mergeCell ref="E39:E40"/>
    <mergeCell ref="G39:G40"/>
    <mergeCell ref="L39:L40"/>
    <mergeCell ref="K37:K38"/>
    <mergeCell ref="L37:L38"/>
    <mergeCell ref="M37:M38"/>
    <mergeCell ref="O37:O38"/>
    <mergeCell ref="M43:M44"/>
    <mergeCell ref="D33:D34"/>
    <mergeCell ref="E33:E34"/>
    <mergeCell ref="G33:G34"/>
    <mergeCell ref="H33:J33"/>
    <mergeCell ref="B41:B42"/>
    <mergeCell ref="C41:C42"/>
    <mergeCell ref="D41:D42"/>
    <mergeCell ref="E41:E42"/>
    <mergeCell ref="F41:F42"/>
    <mergeCell ref="G41:G42"/>
    <mergeCell ref="H41:J42"/>
    <mergeCell ref="K41:K42"/>
    <mergeCell ref="L41:L42"/>
    <mergeCell ref="B37:B38"/>
    <mergeCell ref="F37:F38"/>
    <mergeCell ref="H37:J38"/>
    <mergeCell ref="B31:B32"/>
    <mergeCell ref="C31:C32"/>
    <mergeCell ref="D37:D38"/>
    <mergeCell ref="E37:E38"/>
    <mergeCell ref="G37:G38"/>
    <mergeCell ref="C37:C38"/>
    <mergeCell ref="P29:P30"/>
    <mergeCell ref="H26:J26"/>
    <mergeCell ref="D29:D30"/>
    <mergeCell ref="E29:E30"/>
    <mergeCell ref="G29:G30"/>
    <mergeCell ref="H29:J29"/>
    <mergeCell ref="H34:J34"/>
    <mergeCell ref="H30:J30"/>
    <mergeCell ref="N29:N30"/>
    <mergeCell ref="K31:K32"/>
    <mergeCell ref="L27:L28"/>
    <mergeCell ref="M27:M28"/>
    <mergeCell ref="N27:N28"/>
    <mergeCell ref="O27:O28"/>
    <mergeCell ref="P27:P28"/>
    <mergeCell ref="D23:D25"/>
    <mergeCell ref="E23:E25"/>
    <mergeCell ref="G23:G25"/>
    <mergeCell ref="H23:J23"/>
    <mergeCell ref="H24:J24"/>
    <mergeCell ref="H25:J25"/>
    <mergeCell ref="D31:D32"/>
    <mergeCell ref="E31:E32"/>
    <mergeCell ref="F31:F32"/>
    <mergeCell ref="G31:G32"/>
    <mergeCell ref="H31:J32"/>
    <mergeCell ref="D27:D28"/>
    <mergeCell ref="E27:E28"/>
    <mergeCell ref="G27:G28"/>
    <mergeCell ref="D15:D16"/>
    <mergeCell ref="E15:E16"/>
    <mergeCell ref="G15:G16"/>
    <mergeCell ref="D13:D14"/>
    <mergeCell ref="E13:E14"/>
    <mergeCell ref="H6:J6"/>
    <mergeCell ref="H7:J7"/>
    <mergeCell ref="H10:J10"/>
    <mergeCell ref="H11:J11"/>
    <mergeCell ref="H8:J8"/>
    <mergeCell ref="H9:J9"/>
    <mergeCell ref="G13:G14"/>
    <mergeCell ref="H13:J13"/>
    <mergeCell ref="H14:J14"/>
    <mergeCell ref="H12:J12"/>
    <mergeCell ref="I46:J46"/>
    <mergeCell ref="H39:J39"/>
    <mergeCell ref="H40:J40"/>
    <mergeCell ref="H22:J22"/>
    <mergeCell ref="H28:J28"/>
    <mergeCell ref="L29:L30"/>
    <mergeCell ref="H2:M2"/>
    <mergeCell ref="H44:J44"/>
    <mergeCell ref="H5:J5"/>
    <mergeCell ref="L13:L14"/>
    <mergeCell ref="M13:M14"/>
    <mergeCell ref="H15:J15"/>
    <mergeCell ref="L15:L16"/>
    <mergeCell ref="M15:M16"/>
    <mergeCell ref="H16:J16"/>
    <mergeCell ref="H17:J17"/>
    <mergeCell ref="H35:J35"/>
    <mergeCell ref="H18:J18"/>
    <mergeCell ref="H19:J19"/>
    <mergeCell ref="H20:J20"/>
    <mergeCell ref="H36:J36"/>
    <mergeCell ref="H21:J21"/>
    <mergeCell ref="H45:J45"/>
    <mergeCell ref="H27:J27"/>
  </mergeCells>
  <conditionalFormatting sqref="F3:G4 F46:G47 F53:G1048576 N53:O1048576 N46:O47 N18:N23 N31:N32 N6:N7 N10">
    <cfRule type="cellIs" dxfId="39" priority="347" operator="lessThan">
      <formula>0</formula>
    </cfRule>
  </conditionalFormatting>
  <conditionalFormatting sqref="O4">
    <cfRule type="cellIs" dxfId="38" priority="346" operator="lessThan">
      <formula>0</formula>
    </cfRule>
  </conditionalFormatting>
  <conditionalFormatting sqref="O3">
    <cfRule type="cellIs" dxfId="37" priority="344" operator="lessThan">
      <formula>0</formula>
    </cfRule>
  </conditionalFormatting>
  <conditionalFormatting sqref="N3">
    <cfRule type="cellIs" dxfId="36" priority="345" operator="lessThan">
      <formula>0</formula>
    </cfRule>
  </conditionalFormatting>
  <conditionalFormatting sqref="N5">
    <cfRule type="cellIs" dxfId="35" priority="62" operator="lessThan">
      <formula>0</formula>
    </cfRule>
  </conditionalFormatting>
  <conditionalFormatting sqref="F5">
    <cfRule type="cellIs" dxfId="34" priority="63" operator="lessThan">
      <formula>0</formula>
    </cfRule>
  </conditionalFormatting>
  <conditionalFormatting sqref="G5">
    <cfRule type="cellIs" dxfId="33" priority="60" operator="lessThan">
      <formula>0</formula>
    </cfRule>
  </conditionalFormatting>
  <conditionalFormatting sqref="O5">
    <cfRule type="cellIs" dxfId="32" priority="59" operator="lessThan">
      <formula>0</formula>
    </cfRule>
  </conditionalFormatting>
  <conditionalFormatting sqref="O6:O7 O10">
    <cfRule type="cellIs" dxfId="31" priority="47" operator="lessThan">
      <formula>0</formula>
    </cfRule>
  </conditionalFormatting>
  <conditionalFormatting sqref="F13:G13 N13:O13">
    <cfRule type="cellIs" dxfId="30" priority="39" operator="lessThan">
      <formula>0</formula>
    </cfRule>
  </conditionalFormatting>
  <conditionalFormatting sqref="O22:O23">
    <cfRule type="cellIs" dxfId="29" priority="53" operator="lessThan">
      <formula>0</formula>
    </cfRule>
  </conditionalFormatting>
  <conditionalFormatting sqref="N9">
    <cfRule type="cellIs" dxfId="28" priority="42" operator="lessThan">
      <formula>0</formula>
    </cfRule>
  </conditionalFormatting>
  <conditionalFormatting sqref="O9">
    <cfRule type="cellIs" dxfId="27" priority="41" operator="lessThan">
      <formula>0</formula>
    </cfRule>
  </conditionalFormatting>
  <conditionalFormatting sqref="N8">
    <cfRule type="cellIs" dxfId="26" priority="44" operator="lessThan">
      <formula>0</formula>
    </cfRule>
  </conditionalFormatting>
  <conditionalFormatting sqref="O8">
    <cfRule type="cellIs" dxfId="25" priority="43" operator="lessThan">
      <formula>0</formula>
    </cfRule>
  </conditionalFormatting>
  <conditionalFormatting sqref="N26">
    <cfRule type="cellIs" dxfId="24" priority="36" operator="lessThan">
      <formula>0</formula>
    </cfRule>
  </conditionalFormatting>
  <conditionalFormatting sqref="F29:G29 N29:O29">
    <cfRule type="cellIs" dxfId="23" priority="35" operator="lessThan">
      <formula>0</formula>
    </cfRule>
  </conditionalFormatting>
  <conditionalFormatting sqref="G36">
    <cfRule type="cellIs" dxfId="20" priority="29" operator="lessThan">
      <formula>0</formula>
    </cfRule>
  </conditionalFormatting>
  <conditionalFormatting sqref="O36">
    <cfRule type="cellIs" dxfId="19" priority="28" operator="lessThan">
      <formula>0</formula>
    </cfRule>
  </conditionalFormatting>
  <conditionalFormatting sqref="N36">
    <cfRule type="cellIs" dxfId="18" priority="26" operator="lessThan">
      <formula>0</formula>
    </cfRule>
  </conditionalFormatting>
  <conditionalFormatting sqref="F36">
    <cfRule type="cellIs" dxfId="17" priority="27" operator="lessThan">
      <formula>0</formula>
    </cfRule>
  </conditionalFormatting>
  <conditionalFormatting sqref="F37:G37 N37:O37">
    <cfRule type="cellIs" dxfId="16" priority="25" operator="lessThan">
      <formula>0</formula>
    </cfRule>
  </conditionalFormatting>
  <conditionalFormatting sqref="F39:G39 N39:O39">
    <cfRule type="cellIs" dxfId="15" priority="24" operator="lessThan">
      <formula>0</formula>
    </cfRule>
  </conditionalFormatting>
  <conditionalFormatting sqref="F41:G41 N41:O41">
    <cfRule type="cellIs" dxfId="14" priority="23" operator="lessThan">
      <formula>0</formula>
    </cfRule>
  </conditionalFormatting>
  <conditionalFormatting sqref="F43:G43 N43:O43">
    <cfRule type="cellIs" dxfId="13" priority="22" operator="lessThan">
      <formula>0</formula>
    </cfRule>
  </conditionalFormatting>
  <conditionalFormatting sqref="O31">
    <cfRule type="cellIs" dxfId="12" priority="17" operator="lessThan">
      <formula>0</formula>
    </cfRule>
  </conditionalFormatting>
  <conditionalFormatting sqref="F34">
    <cfRule type="cellIs" dxfId="11" priority="11" operator="lessThan">
      <formula>0</formula>
    </cfRule>
  </conditionalFormatting>
  <conditionalFormatting sqref="F33:G33 N33:O33">
    <cfRule type="cellIs" dxfId="10" priority="12" operator="lessThan">
      <formula>0</formula>
    </cfRule>
  </conditionalFormatting>
  <conditionalFormatting sqref="N45">
    <cfRule type="cellIs" dxfId="9" priority="10" operator="lessThan">
      <formula>0</formula>
    </cfRule>
  </conditionalFormatting>
  <conditionalFormatting sqref="O45">
    <cfRule type="cellIs" dxfId="8" priority="9" operator="lessThan">
      <formula>0</formula>
    </cfRule>
  </conditionalFormatting>
  <conditionalFormatting sqref="N11">
    <cfRule type="cellIs" dxfId="7" priority="8" operator="lessThan">
      <formula>0</formula>
    </cfRule>
  </conditionalFormatting>
  <conditionalFormatting sqref="O11">
    <cfRule type="cellIs" dxfId="6" priority="7" operator="lessThan">
      <formula>0</formula>
    </cfRule>
  </conditionalFormatting>
  <conditionalFormatting sqref="F15:G15 N15:O15">
    <cfRule type="cellIs" dxfId="5" priority="6" operator="lessThan">
      <formula>0</formula>
    </cfRule>
  </conditionalFormatting>
  <conditionalFormatting sqref="F35">
    <cfRule type="cellIs" dxfId="4" priority="5" operator="lessThan">
      <formula>0</formula>
    </cfRule>
  </conditionalFormatting>
  <conditionalFormatting sqref="N12">
    <cfRule type="cellIs" dxfId="3" priority="4" operator="lessThan">
      <formula>0</formula>
    </cfRule>
  </conditionalFormatting>
  <conditionalFormatting sqref="O12">
    <cfRule type="cellIs" dxfId="2" priority="3" operator="lessThan">
      <formula>0</formula>
    </cfRule>
  </conditionalFormatting>
  <conditionalFormatting sqref="N17">
    <cfRule type="cellIs" dxfId="1" priority="2" operator="lessThan">
      <formula>0</formula>
    </cfRule>
  </conditionalFormatting>
  <conditionalFormatting sqref="F27:G27 N27:O27">
    <cfRule type="cellIs" dxfId="0" priority="1" operator="lessThan">
      <formula>0</formula>
    </cfRule>
  </conditionalFormatting>
  <printOptions horizontalCentered="1"/>
  <pageMargins left="0.15748031496062992" right="0.15748031496062992" top="0.51" bottom="0.19685039370078741" header="0.15748031496062992" footer="0.15748031496062992"/>
  <pageSetup paperSize="9" scale="55" orientation="landscape" r:id="rId1"/>
  <headerFooter>
    <oddHeader>&amp;Cרשימת מענקים והלוואות לאישור פרוטוקול הנהלה מס' 1/20 מיום 20.01.20
&amp;R&amp;"-,מודגש"&amp;16&amp;U&amp;K07-000לסעיף מס'--6-- אישור תב"רים</oddHeader>
    <oddFooter>&amp;R
&amp;F</oddFooter>
  </headerFooter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ראשי</vt:lpstr>
      <vt:lpstr>גיליון3</vt:lpstr>
      <vt:lpstr>ראשי!WPrint_Area_W</vt:lpstr>
      <vt:lpstr>ראשי!WPrint_TitlesW</vt:lpstr>
    </vt:vector>
  </TitlesOfParts>
  <Company>מטה אשר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סעיף  6 תברים הנהלה 01/20 מיום 20.01.20 1164769</dc:title>
  <dc:subject/>
  <dc:creator>פלורי</dc:creator>
  <cp:keywords/>
  <dc:description/>
  <cp:lastModifiedBy>פלורי בניטה</cp:lastModifiedBy>
  <cp:lastPrinted>2020-01-19T11:51:32Z</cp:lastPrinted>
  <dcterms:created xsi:type="dcterms:W3CDTF">2017-10-01T10:47:54Z</dcterms:created>
  <dcterms:modified xsi:type="dcterms:W3CDTF">2020-01-19T13:09:52Z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261309697</vt:i4>
  </property>
  <property fmtid="{D5CDD505-2E9C-101B-9397-08002B2CF9AE}" pid="3" name="_NewReviewCycle">
    <vt:lpwstr/>
  </property>
  <property fmtid="{D5CDD505-2E9C-101B-9397-08002B2CF9AE}" pid="4" name="_EmailSubject">
    <vt:lpwstr>פרוטוקול מליאה 2.20 תאריך 3.2.20</vt:lpwstr>
  </property>
  <property fmtid="{D5CDD505-2E9C-101B-9397-08002B2CF9AE}" pid="5" name="_AuthorEmail">
    <vt:lpwstr>lirazb@mta.org.il</vt:lpwstr>
  </property>
  <property fmtid="{D5CDD505-2E9C-101B-9397-08002B2CF9AE}" pid="6" name="_AuthorEmailDisplayName">
    <vt:lpwstr>לירז בראונשטיין</vt:lpwstr>
  </property>
  <property fmtid="{D5CDD505-2E9C-101B-9397-08002B2CF9AE}" pid="7" name="_PreviousAdHocReviewCycleID">
    <vt:i4>261309697</vt:i4>
  </property>
</Properties>
</file>